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601" activeTab="0"/>
  </bookViews>
  <sheets>
    <sheet name="tab.1-3" sheetId="1" r:id="rId1"/>
    <sheet name="tab.4-6" sheetId="2" r:id="rId2"/>
    <sheet name="tab.7-11" sheetId="3" r:id="rId3"/>
    <sheet name="tab.12" sheetId="4" r:id="rId4"/>
    <sheet name="podatki 99 i 00" sheetId="5" r:id="rId5"/>
  </sheets>
  <definedNames>
    <definedName name="częstość">#REF!</definedName>
    <definedName name="kobiet">#REF!</definedName>
    <definedName name="koszty">#REF!</definedName>
    <definedName name="licz_lat_wpł">#REF!</definedName>
    <definedName name="licz_lat_wyp">#REF!</definedName>
    <definedName name="mężczyzna">#REF!</definedName>
    <definedName name="mężczyźni">#REF!</definedName>
    <definedName name="_xlnm.Print_Area" localSheetId="4">'podatki 99 i 00'!$A$1:$E$51</definedName>
    <definedName name="_xlnm.Print_Area" localSheetId="3">'tab.12'!$B$2:$F$12</definedName>
    <definedName name="_xlnm.Print_Area" localSheetId="0">'tab.1-3'!$A$1:$N$31</definedName>
    <definedName name="_xlnm.Print_Area" localSheetId="1">'tab.4-6'!$A$11:$F$44</definedName>
    <definedName name="_xlnm.Print_Area" localSheetId="2">'tab.7-11'!$A$11:$F$45</definedName>
    <definedName name="płeć">#REF!</definedName>
    <definedName name="pod_koń">#REF!</definedName>
    <definedName name="pod_od_emer">#REF!</definedName>
    <definedName name="pod_od_kap">#REF!</definedName>
    <definedName name="pod_od_zys">#REF!</definedName>
    <definedName name="pod_zys">#REF!</definedName>
    <definedName name="podatek">#REF!</definedName>
    <definedName name="sp_pł">#REF!</definedName>
    <definedName name="st_zwr">#REF!</definedName>
    <definedName name="stzw">#REF!</definedName>
    <definedName name="śr_emer">#REF!</definedName>
    <definedName name="unisex">#REF!</definedName>
    <definedName name="wiek_min">#REF!</definedName>
  </definedNames>
  <calcPr fullCalcOnLoad="1"/>
</workbook>
</file>

<file path=xl/sharedStrings.xml><?xml version="1.0" encoding="utf-8"?>
<sst xmlns="http://schemas.openxmlformats.org/spreadsheetml/2006/main" count="196" uniqueCount="78">
  <si>
    <t>suma składek emerytalnych w PLN w ciągu roku.</t>
  </si>
  <si>
    <t>stopa zwrotu (realnie) skali roku</t>
  </si>
  <si>
    <t>Składka miesięczna</t>
  </si>
  <si>
    <t>10 lat oszczędzania</t>
  </si>
  <si>
    <t>20 lat oszczędzania</t>
  </si>
  <si>
    <t>35 lat oszczędzania</t>
  </si>
  <si>
    <t>Wybrane dane statystyczne dotyczące osób płacących podatek dochodowy od osób fizycznych w 1999 i 2000 r.</t>
  </si>
  <si>
    <t>Wyszczególnienie</t>
  </si>
  <si>
    <t>Dynamika</t>
  </si>
  <si>
    <t>liczba podatników</t>
  </si>
  <si>
    <t>liczba podatników płacących podatek na zasadach ogólnych</t>
  </si>
  <si>
    <t xml:space="preserve">   z tego:</t>
  </si>
  <si>
    <t xml:space="preserve">       rozliczało się bezpośrednio w US</t>
  </si>
  <si>
    <t xml:space="preserve">       zostało rozliczonych przez płatników  z tego:</t>
  </si>
  <si>
    <t xml:space="preserve">         przez organy rentowe</t>
  </si>
  <si>
    <t xml:space="preserve">         przez zakład pracy</t>
  </si>
  <si>
    <t xml:space="preserve">      dochody wykazało</t>
  </si>
  <si>
    <t>nie wykazało przychodów podlegających opodatkowaniu ale opodatkowało się wspólnie z małżonkiem</t>
  </si>
  <si>
    <t>uzyskało przychód lecz wykazało dochód zerowy lub stratę</t>
  </si>
  <si>
    <r>
      <t xml:space="preserve">liczba podatników uzyskujących dochód </t>
    </r>
    <r>
      <rPr>
        <u val="single"/>
        <sz val="10"/>
        <rFont val="Times New Roman CE"/>
        <family val="1"/>
      </rPr>
      <t>wyłącznie</t>
    </r>
    <r>
      <rPr>
        <sz val="10"/>
        <rFont val="Times New Roman CE"/>
        <family val="0"/>
      </rPr>
      <t xml:space="preserve"> z emerytury lub renty</t>
    </r>
  </si>
  <si>
    <t>przeciętna liczba osób pobierających świadczenie emerytalno - rentowe ogółem</t>
  </si>
  <si>
    <t>przeciętna liczba osób pobierających świadczenie emerytalno - rentowe z pozarolniczego systemu ubezpieczeń społecznych</t>
  </si>
  <si>
    <t>liczba podatników z wyłączeniem tych, którzy wykazali dochód zerowy lub stratę.</t>
  </si>
  <si>
    <t>z tego:</t>
  </si>
  <si>
    <t>z I przedziału dochodowego</t>
  </si>
  <si>
    <t xml:space="preserve"> udział</t>
  </si>
  <si>
    <r>
      <t>z I</t>
    </r>
    <r>
      <rPr>
        <sz val="10"/>
        <rFont val="Times New Roman CE"/>
        <family val="1"/>
      </rPr>
      <t>I</t>
    </r>
    <r>
      <rPr>
        <sz val="10"/>
        <rFont val="Times New Roman CE"/>
        <family val="0"/>
      </rPr>
      <t xml:space="preserve"> przedziału dochodowego</t>
    </r>
  </si>
  <si>
    <t>udział</t>
  </si>
  <si>
    <t>z III przedziału dochodowego</t>
  </si>
  <si>
    <t>liczba podatników odliczających ulgi podatkowe</t>
  </si>
  <si>
    <t>Odliczenia od dochodu</t>
  </si>
  <si>
    <t>darowizny</t>
  </si>
  <si>
    <t>przeciętna kwota odliczenia</t>
  </si>
  <si>
    <t>wydatki mieszkaniowe</t>
  </si>
  <si>
    <t>Odliczenia od podatku (19% poniesionych wydatków)</t>
  </si>
  <si>
    <t>odpłatne kształcenie dzieci</t>
  </si>
  <si>
    <t>wysokość poniesionych wydatków</t>
  </si>
  <si>
    <t>odpłatne świadczenia zdrowotne</t>
  </si>
  <si>
    <t>odpłatne dokształcanie i doskonalenie zawodowe</t>
  </si>
  <si>
    <t>wydatki mieszkaniowe (w tym remonty)</t>
  </si>
  <si>
    <t xml:space="preserve">Przeciętny dochód podatnika </t>
  </si>
  <si>
    <t>z I grupy podatkowej po odliczeniu składek na ubezpieczenie społeczne</t>
  </si>
  <si>
    <t>z I grupy podatkowej,korzystającego z ulg podatkowych, po odliczeniu składek na ubezpieczenie społeczne</t>
  </si>
  <si>
    <r>
      <t xml:space="preserve"> Tabela nr 3</t>
    </r>
    <r>
      <rPr>
        <b/>
        <sz val="14"/>
        <rFont val="Times New Roman CE"/>
        <family val="1"/>
      </rPr>
      <t xml:space="preserve"> </t>
    </r>
  </si>
  <si>
    <t>Szacowana relacja emerytury wypłacanej w ramach III filaru do przeciętnej emerytury wypłacanej z FUS w 2001 r. (kwoty netto).</t>
  </si>
  <si>
    <t>liczba uczestników</t>
  </si>
  <si>
    <t>I gr. Podatkowa</t>
  </si>
  <si>
    <t>II gr. Podatkowa</t>
  </si>
  <si>
    <t>III gr. Podatkowa</t>
  </si>
  <si>
    <t>Suma</t>
  </si>
  <si>
    <t xml:space="preserve">Szacunkowa strata dla budżety państwa wynikająca z przesunięcia oszczędności </t>
  </si>
  <si>
    <t>wariant 1</t>
  </si>
  <si>
    <t>wariant 2</t>
  </si>
  <si>
    <t>wariant 3</t>
  </si>
  <si>
    <t>(20%)</t>
  </si>
  <si>
    <t>(0%)</t>
  </si>
  <si>
    <t>wysokość podatku od dochodów z kapitału</t>
  </si>
  <si>
    <t>miesięczna składka</t>
  </si>
  <si>
    <t>suma wpłaconych składek w ciągu roku</t>
  </si>
  <si>
    <t>koszt obniżenia podatku od dochodów kapitałowych do stawki 0%</t>
  </si>
  <si>
    <r>
      <t>nominalna</t>
    </r>
    <r>
      <rPr>
        <sz val="10"/>
        <rFont val="Times New Roman CE"/>
        <family val="1"/>
      </rPr>
      <t xml:space="preserve"> roczna stopa zwrotu</t>
    </r>
  </si>
  <si>
    <t xml:space="preserve"> Tablica nr 1.    Kapitał zebrany w wyniku oszczędzania w ramach III filaru </t>
  </si>
  <si>
    <t>wartość oszczędności w skali roku (przy 7% stopie zwrotu)</t>
  </si>
  <si>
    <t>wielkość składek przesuniętych  w skali roku</t>
  </si>
  <si>
    <t>wartość przesuniętych oszczędności w skali roku (przy 7% stopie zwrotu)</t>
  </si>
  <si>
    <t>Tablica nr 8.  Koszt dla budżetu państwa przy założeniu częściowego przesunięcia oszczędności (w zł)</t>
  </si>
  <si>
    <t>-</t>
  </si>
  <si>
    <t>liczba osób korzystających z zachęty podatkowej</t>
  </si>
  <si>
    <t xml:space="preserve"> Tablica nr 2.   Miesięczna wysokość dożywotniego świadczenia wypłacanego kobiecie w ramach III filaru </t>
  </si>
  <si>
    <t xml:space="preserve"> Tablica nr 3.   Miesięczna wysokość dożywotniego świadczenia wypłacanego mężczyźnie w ramach III filaru </t>
  </si>
  <si>
    <t xml:space="preserve">Tablica nr 12.  </t>
  </si>
  <si>
    <t>Tablica nr 9.  Koszt dla budżetu państwa przy założeniu częściowego przesunięcia oszczędności (w zł)</t>
  </si>
  <si>
    <t>Tablica nr 10.    Koszt dla budżetu państwa przy założeniu częściowego przesunięcia oszczędności (w zł)</t>
  </si>
  <si>
    <t>Tablica nr 11.   Koszt dla budżetu państwa przy założeniu częściowego przesunięcia oszczędności (w zł)</t>
  </si>
  <si>
    <t>Tablica nr 4.  Koszt dla budżetu państwa przy założeniu 100% przesunięcia oszczędności (w zł)</t>
  </si>
  <si>
    <t>Tablica nr 5. Koszt dla budżetu państwa przy założeniu 100% przesunięcia oszczędności (w zł)</t>
  </si>
  <si>
    <t>Tablica nr 6.  Koszt dla budżetu państwa przy założeniu 100% przesunięcia oszczędności (w zł)</t>
  </si>
  <si>
    <t xml:space="preserve">Tablica nr 7.  Koszt dla budżetu państwa przy założeniu 100% przesunięcia oszczędności (w zł)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</si>
</sst>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"/>
    <numFmt numFmtId="166" formatCode="#,##0.0"/>
    <numFmt numFmtId="167" formatCode="0.0"/>
    <numFmt numFmtId="168" formatCode="#,##0.000"/>
    <numFmt numFmtId="169" formatCode="0.00000"/>
    <numFmt numFmtId="170" formatCode="0.000000"/>
    <numFmt numFmtId="171" formatCode="0.0000"/>
    <numFmt numFmtId="172" formatCode="#,##0.00_ ;[Red]\-#,##0.00\ "/>
    <numFmt numFmtId="173" formatCode="0.0000000"/>
    <numFmt numFmtId="174" formatCode="0.00000000"/>
    <numFmt numFmtId="175" formatCode="#,##0.0000"/>
    <numFmt numFmtId="176" formatCode="mmmm\ d\,\ yyyy"/>
    <numFmt numFmtId="177" formatCode="_-* #,##0.0\ &quot;zł&quot;_-;\-* #,##0.0\ &quot;zł&quot;_-;_-* &quot;-&quot;??\ &quot;zł&quot;_-;_-@_-"/>
    <numFmt numFmtId="178" formatCode="_-* #,##0\ &quot;zł&quot;_-;\-* #,##0\ &quot;zł&quot;_-;_-* &quot;-&quot;??\ &quot;zł&quot;_-;_-@_-"/>
    <numFmt numFmtId="179" formatCode="_-* #,##0.000\ &quot;zł&quot;_-;\-* #,##0.000\ &quot;zł&quot;_-;_-* &quot;-&quot;??\ &quot;zł&quot;_-;_-@_-"/>
    <numFmt numFmtId="180" formatCode="#,##0\ _z_ł"/>
    <numFmt numFmtId="181" formatCode="#,##0.00\ &quot;zł&quot;"/>
    <numFmt numFmtId="182" formatCode="#,##0\ &quot;zł&quot;"/>
  </numFmts>
  <fonts count="16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color indexed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u val="single"/>
      <sz val="14"/>
      <name val="Times New Roman CE"/>
      <family val="1"/>
    </font>
    <font>
      <sz val="10"/>
      <name val="Arial"/>
      <family val="0"/>
    </font>
    <font>
      <sz val="8"/>
      <name val="Arial CE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Times New Roman CE"/>
      <family val="1"/>
    </font>
    <font>
      <sz val="10"/>
      <color indexed="9"/>
      <name val="Times New Roman CE"/>
      <family val="1"/>
    </font>
    <font>
      <b/>
      <sz val="10"/>
      <color indexed="9"/>
      <name val="Times New Roman CE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9" fillId="0" borderId="0" applyFill="0" applyBorder="0" applyAlignment="0" applyProtection="0"/>
    <xf numFmtId="3" fontId="9" fillId="0" borderId="0" applyFill="0" applyBorder="0" applyAlignment="0" applyProtection="0"/>
    <xf numFmtId="7" fontId="9" fillId="0" borderId="0" applyFill="0" applyBorder="0" applyAlignment="0" applyProtection="0"/>
    <xf numFmtId="5" fontId="9" fillId="0" borderId="0" applyFill="0" applyBorder="0" applyAlignment="0" applyProtection="0"/>
    <xf numFmtId="176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9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10" fontId="9" fillId="0" borderId="0" applyFill="0" applyBorder="0" applyAlignment="0" applyProtection="0"/>
    <xf numFmtId="9" fontId="0" fillId="0" borderId="0" applyFont="0" applyFill="0" applyBorder="0" applyAlignment="0" applyProtection="0"/>
    <xf numFmtId="0" fontId="9" fillId="0" borderId="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0" fontId="0" fillId="0" borderId="2" xfId="30" applyNumberFormat="1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 indent="2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0" fillId="0" borderId="11" xfId="0" applyBorder="1" applyAlignment="1">
      <alignment horizontal="left" indent="4"/>
    </xf>
    <xf numFmtId="10" fontId="0" fillId="0" borderId="12" xfId="30" applyNumberForma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178" fontId="0" fillId="0" borderId="12" xfId="32" applyNumberFormat="1" applyBorder="1" applyAlignment="1">
      <alignment/>
    </xf>
    <xf numFmtId="178" fontId="0" fillId="0" borderId="2" xfId="32" applyNumberForma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178" fontId="0" fillId="0" borderId="14" xfId="32" applyNumberFormat="1" applyBorder="1" applyAlignment="1">
      <alignment/>
    </xf>
    <xf numFmtId="178" fontId="0" fillId="0" borderId="15" xfId="32" applyNumberFormat="1" applyBorder="1" applyAlignment="1">
      <alignment/>
    </xf>
    <xf numFmtId="0" fontId="1" fillId="0" borderId="0" xfId="0" applyFont="1" applyAlignment="1">
      <alignment horizontal="center"/>
    </xf>
    <xf numFmtId="9" fontId="0" fillId="0" borderId="0" xfId="30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right"/>
    </xf>
    <xf numFmtId="1" fontId="4" fillId="0" borderId="18" xfId="0" applyNumberFormat="1" applyFont="1" applyFill="1" applyBorder="1" applyAlignment="1">
      <alignment horizontal="center" vertical="center" wrapText="1"/>
    </xf>
    <xf numFmtId="9" fontId="1" fillId="0" borderId="11" xfId="30" applyFont="1" applyFill="1" applyBorder="1" applyAlignment="1">
      <alignment/>
    </xf>
    <xf numFmtId="10" fontId="0" fillId="0" borderId="18" xfId="30" applyNumberFormat="1" applyFill="1" applyBorder="1" applyAlignment="1">
      <alignment/>
    </xf>
    <xf numFmtId="10" fontId="0" fillId="0" borderId="2" xfId="30" applyNumberFormat="1" applyFill="1" applyBorder="1" applyAlignment="1">
      <alignment/>
    </xf>
    <xf numFmtId="10" fontId="0" fillId="0" borderId="18" xfId="30" applyNumberFormat="1" applyBorder="1" applyAlignment="1">
      <alignment/>
    </xf>
    <xf numFmtId="10" fontId="0" fillId="0" borderId="2" xfId="30" applyNumberFormat="1" applyBorder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8" fontId="0" fillId="0" borderId="22" xfId="0" applyNumberFormat="1" applyFill="1" applyBorder="1" applyAlignment="1">
      <alignment/>
    </xf>
    <xf numFmtId="44" fontId="0" fillId="0" borderId="22" xfId="32" applyFill="1" applyBorder="1" applyAlignment="1">
      <alignment/>
    </xf>
    <xf numFmtId="8" fontId="0" fillId="0" borderId="23" xfId="0" applyNumberFormat="1" applyFill="1" applyBorder="1" applyAlignment="1">
      <alignment/>
    </xf>
    <xf numFmtId="44" fontId="0" fillId="0" borderId="23" xfId="32" applyFill="1" applyBorder="1" applyAlignment="1">
      <alignment/>
    </xf>
    <xf numFmtId="8" fontId="0" fillId="0" borderId="24" xfId="0" applyNumberFormat="1" applyFill="1" applyBorder="1" applyAlignment="1">
      <alignment/>
    </xf>
    <xf numFmtId="44" fontId="0" fillId="0" borderId="24" xfId="32" applyFill="1" applyBorder="1" applyAlignment="1">
      <alignment/>
    </xf>
    <xf numFmtId="8" fontId="0" fillId="0" borderId="25" xfId="0" applyNumberFormat="1" applyFill="1" applyBorder="1" applyAlignment="1">
      <alignment/>
    </xf>
    <xf numFmtId="8" fontId="0" fillId="0" borderId="26" xfId="0" applyNumberFormat="1" applyFill="1" applyBorder="1" applyAlignment="1">
      <alignment/>
    </xf>
    <xf numFmtId="8" fontId="0" fillId="0" borderId="27" xfId="0" applyNumberFormat="1" applyFill="1" applyBorder="1" applyAlignment="1">
      <alignment/>
    </xf>
    <xf numFmtId="8" fontId="0" fillId="0" borderId="28" xfId="0" applyNumberFormat="1" applyFill="1" applyBorder="1" applyAlignment="1">
      <alignment/>
    </xf>
    <xf numFmtId="8" fontId="0" fillId="0" borderId="29" xfId="0" applyNumberFormat="1" applyFill="1" applyBorder="1" applyAlignment="1">
      <alignment/>
    </xf>
    <xf numFmtId="8" fontId="0" fillId="0" borderId="30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9" fontId="1" fillId="0" borderId="26" xfId="3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9" fontId="1" fillId="0" borderId="28" xfId="3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9" fontId="1" fillId="0" borderId="30" xfId="3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178" fontId="0" fillId="0" borderId="33" xfId="32" applyNumberFormat="1" applyBorder="1" applyAlignment="1">
      <alignment/>
    </xf>
    <xf numFmtId="178" fontId="0" fillId="0" borderId="34" xfId="32" applyNumberForma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30" applyNumberFormat="1" applyAlignment="1">
      <alignment/>
    </xf>
    <xf numFmtId="167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" fillId="0" borderId="21" xfId="0" applyNumberFormat="1" applyFont="1" applyBorder="1" applyAlignment="1">
      <alignment horizontal="right"/>
    </xf>
    <xf numFmtId="3" fontId="0" fillId="0" borderId="22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2" xfId="32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3" xfId="32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24" xfId="32" applyNumberFormat="1" applyFill="1" applyBorder="1" applyAlignment="1">
      <alignment/>
    </xf>
    <xf numFmtId="4" fontId="14" fillId="0" borderId="0" xfId="0" applyNumberFormat="1" applyFont="1" applyBorder="1" applyAlignment="1">
      <alignment/>
    </xf>
    <xf numFmtId="1" fontId="1" fillId="0" borderId="35" xfId="0" applyNumberFormat="1" applyFont="1" applyBorder="1" applyAlignment="1">
      <alignment horizontal="right"/>
    </xf>
    <xf numFmtId="3" fontId="0" fillId="0" borderId="3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4" xfId="0" applyNumberFormat="1" applyBorder="1" applyAlignment="1">
      <alignment/>
    </xf>
    <xf numFmtId="4" fontId="13" fillId="0" borderId="37" xfId="0" applyNumberFormat="1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30" applyNumberFormat="1" applyFont="1" applyAlignment="1">
      <alignment horizontal="center"/>
    </xf>
    <xf numFmtId="0" fontId="1" fillId="0" borderId="23" xfId="0" applyFont="1" applyBorder="1" applyAlignment="1">
      <alignment horizontal="center"/>
    </xf>
    <xf numFmtId="3" fontId="3" fillId="0" borderId="39" xfId="0" applyNumberFormat="1" applyFont="1" applyBorder="1" applyAlignment="1">
      <alignment horizontal="center" vertical="center"/>
    </xf>
    <xf numFmtId="9" fontId="1" fillId="0" borderId="40" xfId="30" applyFont="1" applyBorder="1" applyAlignment="1">
      <alignment horizontal="center"/>
    </xf>
    <xf numFmtId="9" fontId="1" fillId="0" borderId="28" xfId="30" applyFont="1" applyBorder="1" applyAlignment="1">
      <alignment horizontal="center"/>
    </xf>
    <xf numFmtId="9" fontId="1" fillId="0" borderId="30" xfId="30" applyFont="1" applyBorder="1" applyAlignment="1">
      <alignment horizontal="center"/>
    </xf>
    <xf numFmtId="9" fontId="1" fillId="0" borderId="0" xfId="30" applyFont="1" applyAlignment="1">
      <alignment horizontal="center"/>
    </xf>
    <xf numFmtId="4" fontId="14" fillId="0" borderId="0" xfId="0" applyNumberFormat="1" applyFont="1" applyAlignment="1">
      <alignment/>
    </xf>
    <xf numFmtId="4" fontId="0" fillId="0" borderId="41" xfId="0" applyNumberFormat="1" applyFont="1" applyFill="1" applyBorder="1" applyAlignment="1">
      <alignment horizontal="center" vertical="top" wrapText="1"/>
    </xf>
    <xf numFmtId="9" fontId="1" fillId="0" borderId="0" xfId="30" applyFont="1" applyBorder="1" applyAlignment="1">
      <alignment horizontal="center"/>
    </xf>
    <xf numFmtId="9" fontId="15" fillId="0" borderId="0" xfId="30" applyFont="1" applyBorder="1" applyAlignment="1">
      <alignment horizontal="center"/>
    </xf>
    <xf numFmtId="2" fontId="0" fillId="0" borderId="42" xfId="0" applyNumberForma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4" fontId="0" fillId="0" borderId="38" xfId="0" applyNumberFormat="1" applyBorder="1" applyAlignment="1">
      <alignment/>
    </xf>
    <xf numFmtId="0" fontId="1" fillId="0" borderId="30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wrapText="1"/>
    </xf>
    <xf numFmtId="4" fontId="2" fillId="0" borderId="38" xfId="0" applyNumberFormat="1" applyFont="1" applyBorder="1" applyAlignment="1">
      <alignment/>
    </xf>
    <xf numFmtId="0" fontId="5" fillId="0" borderId="0" xfId="0" applyFont="1" applyAlignment="1">
      <alignment vertical="top"/>
    </xf>
    <xf numFmtId="3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9" fontId="1" fillId="0" borderId="0" xfId="3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32" applyNumberFormat="1" applyFill="1" applyBorder="1" applyAlignment="1">
      <alignment/>
    </xf>
    <xf numFmtId="3" fontId="4" fillId="0" borderId="0" xfId="32" applyNumberFormat="1" applyFont="1" applyFill="1" applyBorder="1" applyAlignment="1">
      <alignment vertical="center" wrapText="1"/>
    </xf>
    <xf numFmtId="3" fontId="4" fillId="0" borderId="21" xfId="32" applyNumberFormat="1" applyFont="1" applyFill="1" applyBorder="1" applyAlignment="1">
      <alignment vertical="center" wrapText="1"/>
    </xf>
    <xf numFmtId="3" fontId="4" fillId="0" borderId="36" xfId="32" applyNumberFormat="1" applyFont="1" applyFill="1" applyBorder="1" applyAlignment="1">
      <alignment vertical="center" wrapText="1"/>
    </xf>
    <xf numFmtId="3" fontId="4" fillId="0" borderId="35" xfId="32" applyNumberFormat="1" applyFont="1" applyFill="1" applyBorder="1" applyAlignment="1">
      <alignment vertical="center" wrapText="1"/>
    </xf>
    <xf numFmtId="3" fontId="4" fillId="0" borderId="40" xfId="32" applyNumberFormat="1" applyFont="1" applyFill="1" applyBorder="1" applyAlignment="1">
      <alignment vertical="center" wrapText="1"/>
    </xf>
    <xf numFmtId="3" fontId="4" fillId="0" borderId="37" xfId="32" applyNumberFormat="1" applyFont="1" applyFill="1" applyBorder="1" applyAlignment="1">
      <alignment vertical="center" wrapText="1"/>
    </xf>
    <xf numFmtId="178" fontId="4" fillId="0" borderId="0" xfId="32" applyNumberFormat="1" applyFont="1" applyFill="1" applyBorder="1" applyAlignment="1">
      <alignment vertical="center" wrapText="1"/>
    </xf>
    <xf numFmtId="178" fontId="4" fillId="0" borderId="21" xfId="32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78" fontId="4" fillId="0" borderId="40" xfId="32" applyNumberFormat="1" applyFont="1" applyFill="1" applyBorder="1" applyAlignment="1">
      <alignment vertical="center" wrapText="1"/>
    </xf>
    <xf numFmtId="178" fontId="4" fillId="0" borderId="37" xfId="32" applyNumberFormat="1" applyFont="1" applyFill="1" applyBorder="1" applyAlignment="1">
      <alignment vertical="center" wrapText="1"/>
    </xf>
    <xf numFmtId="178" fontId="4" fillId="0" borderId="36" xfId="32" applyNumberFormat="1" applyFont="1" applyFill="1" applyBorder="1" applyAlignment="1">
      <alignment vertical="center" wrapText="1"/>
    </xf>
    <xf numFmtId="178" fontId="4" fillId="0" borderId="35" xfId="32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20">
    <cellStyle name="Normal" xfId="0"/>
    <cellStyle name="Comma" xfId="15"/>
    <cellStyle name="Comma0" xfId="16"/>
    <cellStyle name="Currency" xfId="17"/>
    <cellStyle name="Currency0" xfId="18"/>
    <cellStyle name="Date" xfId="19"/>
    <cellStyle name="Comma" xfId="20"/>
    <cellStyle name="Comma [0]" xfId="21"/>
    <cellStyle name="Fixed" xfId="22"/>
    <cellStyle name="Heading 1" xfId="23"/>
    <cellStyle name="Heading 2" xfId="24"/>
    <cellStyle name="Hyperlink" xfId="25"/>
    <cellStyle name="normal" xfId="26"/>
    <cellStyle name="Normalny_Arkusz1" xfId="27"/>
    <cellStyle name="Followed Hyperlink" xfId="28"/>
    <cellStyle name="Percent" xfId="29"/>
    <cellStyle name="Percent" xfId="30"/>
    <cellStyle name="Total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P42"/>
  <sheetViews>
    <sheetView tabSelected="1" view="pageBreakPreview" zoomScale="75" zoomScaleSheetLayoutView="75" workbookViewId="0" topLeftCell="A1">
      <selection activeCell="C28" sqref="C28:N31"/>
    </sheetView>
  </sheetViews>
  <sheetFormatPr defaultColWidth="9.00390625" defaultRowHeight="12.75"/>
  <cols>
    <col min="1" max="1" width="15.375" style="3" customWidth="1"/>
    <col min="2" max="2" width="12.375" style="3" customWidth="1"/>
    <col min="3" max="3" width="11.375" style="3" bestFit="1" customWidth="1"/>
    <col min="4" max="6" width="12.00390625" style="3" bestFit="1" customWidth="1"/>
    <col min="7" max="7" width="11.375" style="3" bestFit="1" customWidth="1"/>
    <col min="8" max="10" width="12.00390625" style="3" bestFit="1" customWidth="1"/>
    <col min="11" max="11" width="14.625" style="3" customWidth="1"/>
    <col min="12" max="12" width="12.00390625" style="3" bestFit="1" customWidth="1"/>
    <col min="13" max="14" width="13.375" style="3" bestFit="1" customWidth="1"/>
    <col min="15" max="16384" width="9.375" style="3" customWidth="1"/>
  </cols>
  <sheetData>
    <row r="1" spans="1:14" ht="39.75" customHeight="1">
      <c r="A1" s="54" t="s">
        <v>61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" customHeight="1">
      <c r="A2" s="148" t="s">
        <v>56</v>
      </c>
      <c r="B2" s="151" t="s">
        <v>1</v>
      </c>
      <c r="C2" s="154" t="s">
        <v>3</v>
      </c>
      <c r="D2" s="154"/>
      <c r="E2" s="154"/>
      <c r="F2" s="154"/>
      <c r="G2" s="155" t="s">
        <v>4</v>
      </c>
      <c r="H2" s="154"/>
      <c r="I2" s="154"/>
      <c r="J2" s="156"/>
      <c r="K2" s="154" t="s">
        <v>5</v>
      </c>
      <c r="L2" s="154"/>
      <c r="M2" s="154"/>
      <c r="N2" s="154"/>
    </row>
    <row r="3" spans="1:14" ht="18" customHeight="1">
      <c r="A3" s="149"/>
      <c r="B3" s="152"/>
      <c r="C3" s="157" t="s">
        <v>2</v>
      </c>
      <c r="D3" s="157"/>
      <c r="E3" s="157"/>
      <c r="F3" s="157"/>
      <c r="G3" s="158" t="s">
        <v>2</v>
      </c>
      <c r="H3" s="157"/>
      <c r="I3" s="157"/>
      <c r="J3" s="159"/>
      <c r="K3" s="157" t="s">
        <v>2</v>
      </c>
      <c r="L3" s="157"/>
      <c r="M3" s="157"/>
      <c r="N3" s="157"/>
    </row>
    <row r="4" spans="1:14" ht="12.75" customHeight="1">
      <c r="A4" s="149"/>
      <c r="B4" s="152"/>
      <c r="C4" s="140">
        <v>51.54625</v>
      </c>
      <c r="D4" s="140">
        <v>103.0925</v>
      </c>
      <c r="E4" s="140">
        <v>171.82083333333333</v>
      </c>
      <c r="F4" s="140">
        <v>257.73125</v>
      </c>
      <c r="G4" s="142">
        <v>51.54625</v>
      </c>
      <c r="H4" s="140">
        <v>103.0925</v>
      </c>
      <c r="I4" s="140">
        <v>171.82083333333333</v>
      </c>
      <c r="J4" s="144">
        <v>257.73125</v>
      </c>
      <c r="K4" s="140">
        <v>51.54625</v>
      </c>
      <c r="L4" s="140">
        <v>103.0925</v>
      </c>
      <c r="M4" s="140">
        <v>171.82083333333333</v>
      </c>
      <c r="N4" s="140">
        <v>257.73125</v>
      </c>
    </row>
    <row r="5" spans="1:14" ht="25.5" customHeight="1" thickBot="1">
      <c r="A5" s="150"/>
      <c r="B5" s="153"/>
      <c r="C5" s="141"/>
      <c r="D5" s="141"/>
      <c r="E5" s="141"/>
      <c r="F5" s="141"/>
      <c r="G5" s="143"/>
      <c r="H5" s="141"/>
      <c r="I5" s="141"/>
      <c r="J5" s="145"/>
      <c r="K5" s="141"/>
      <c r="L5" s="141"/>
      <c r="M5" s="141"/>
      <c r="N5" s="141"/>
    </row>
    <row r="6" spans="1:14" ht="15" customHeight="1">
      <c r="A6" s="68" t="s">
        <v>51</v>
      </c>
      <c r="B6" s="69">
        <v>0.02</v>
      </c>
      <c r="C6" s="87">
        <v>6711.978786993332</v>
      </c>
      <c r="D6" s="87">
        <v>13423.957573986663</v>
      </c>
      <c r="E6" s="87">
        <v>22373.262623311108</v>
      </c>
      <c r="F6" s="87">
        <v>33559.89393496666</v>
      </c>
      <c r="G6" s="88">
        <v>14587.719481653801</v>
      </c>
      <c r="H6" s="87">
        <v>29175.438963307603</v>
      </c>
      <c r="I6" s="87">
        <v>48625.73160551267</v>
      </c>
      <c r="J6" s="89">
        <v>72938.59740826901</v>
      </c>
      <c r="K6" s="90">
        <v>29034.184751432596</v>
      </c>
      <c r="L6" s="90">
        <v>58068.36950286519</v>
      </c>
      <c r="M6" s="90">
        <v>96780.61583810866</v>
      </c>
      <c r="N6" s="90">
        <v>145170.923757163</v>
      </c>
    </row>
    <row r="7" spans="1:14" ht="15" customHeight="1">
      <c r="A7" s="70" t="s">
        <v>54</v>
      </c>
      <c r="B7" s="71">
        <v>0.04</v>
      </c>
      <c r="C7" s="91">
        <v>7297.894895070208</v>
      </c>
      <c r="D7" s="91">
        <v>14595.789790140416</v>
      </c>
      <c r="E7" s="91">
        <v>24326.316316900695</v>
      </c>
      <c r="F7" s="91">
        <v>36489.47447535104</v>
      </c>
      <c r="G7" s="92">
        <v>17343.749038651054</v>
      </c>
      <c r="H7" s="91">
        <v>34687.49807730211</v>
      </c>
      <c r="I7" s="91">
        <v>57812.496795503524</v>
      </c>
      <c r="J7" s="93">
        <v>86718.74519325528</v>
      </c>
      <c r="K7" s="94">
        <v>39931.26226308184</v>
      </c>
      <c r="L7" s="94">
        <v>79862.52452616367</v>
      </c>
      <c r="M7" s="94">
        <v>133104.20754360614</v>
      </c>
      <c r="N7" s="94">
        <v>199656.3113154092</v>
      </c>
    </row>
    <row r="8" spans="1:14" ht="15" customHeight="1">
      <c r="A8" s="72" t="s">
        <v>52</v>
      </c>
      <c r="B8" s="73">
        <v>0.02</v>
      </c>
      <c r="C8" s="95">
        <v>6852.602791959241</v>
      </c>
      <c r="D8" s="95">
        <v>13705.205583918481</v>
      </c>
      <c r="E8" s="95">
        <v>22842.009306530806</v>
      </c>
      <c r="F8" s="95">
        <v>34263.013959796204</v>
      </c>
      <c r="G8" s="96">
        <v>15220.997441984578</v>
      </c>
      <c r="H8" s="95">
        <v>30441.994883969157</v>
      </c>
      <c r="I8" s="95">
        <v>50736.658139948595</v>
      </c>
      <c r="J8" s="97">
        <v>76104.9872099229</v>
      </c>
      <c r="K8" s="98">
        <v>31369.005380445065</v>
      </c>
      <c r="L8" s="98">
        <v>62738.01076089013</v>
      </c>
      <c r="M8" s="98">
        <v>104563.35126815023</v>
      </c>
      <c r="N8" s="98">
        <v>156845.02690222533</v>
      </c>
    </row>
    <row r="9" spans="1:14" s="55" customFormat="1" ht="15" customHeight="1">
      <c r="A9" s="70" t="s">
        <v>55</v>
      </c>
      <c r="B9" s="71">
        <v>0.04</v>
      </c>
      <c r="C9" s="91">
        <v>7615.4758309868375</v>
      </c>
      <c r="D9" s="91">
        <v>15230.951661973675</v>
      </c>
      <c r="E9" s="91">
        <v>25384.919436622793</v>
      </c>
      <c r="F9" s="91">
        <v>38077.37915493419</v>
      </c>
      <c r="G9" s="92">
        <v>18968.876091988404</v>
      </c>
      <c r="H9" s="91">
        <v>37937.75218397681</v>
      </c>
      <c r="I9" s="91">
        <v>63229.58697329469</v>
      </c>
      <c r="J9" s="93">
        <v>94844.38045994203</v>
      </c>
      <c r="K9" s="94">
        <v>47256.40132034276</v>
      </c>
      <c r="L9" s="94">
        <v>94512.80264068552</v>
      </c>
      <c r="M9" s="94">
        <v>157521.33773447588</v>
      </c>
      <c r="N9" s="94">
        <v>236282.00660171383</v>
      </c>
    </row>
    <row r="10" spans="1:14" s="55" customFormat="1" ht="15" customHeight="1">
      <c r="A10" s="74"/>
      <c r="B10" s="137"/>
      <c r="C10" s="138"/>
      <c r="D10" s="138"/>
      <c r="E10" s="138"/>
      <c r="F10" s="138"/>
      <c r="G10" s="138"/>
      <c r="H10" s="138"/>
      <c r="I10" s="138"/>
      <c r="J10" s="138"/>
      <c r="K10" s="139"/>
      <c r="L10" s="139"/>
      <c r="M10" s="139"/>
      <c r="N10" s="139"/>
    </row>
    <row r="11" spans="1:14" s="55" customFormat="1" ht="15" customHeight="1">
      <c r="A11" s="74"/>
      <c r="B11" s="137"/>
      <c r="C11" s="138"/>
      <c r="D11" s="138"/>
      <c r="E11" s="138"/>
      <c r="F11" s="138"/>
      <c r="G11" s="138"/>
      <c r="H11" s="138"/>
      <c r="I11" s="138"/>
      <c r="J11" s="138"/>
      <c r="K11" s="139"/>
      <c r="L11" s="139"/>
      <c r="M11" s="139"/>
      <c r="N11" s="139"/>
    </row>
    <row r="13" spans="1:14" ht="36" customHeight="1">
      <c r="A13" s="54" t="s">
        <v>68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6" ht="63.75" customHeight="1">
      <c r="A14" s="148" t="s">
        <v>56</v>
      </c>
      <c r="B14" s="151" t="s">
        <v>1</v>
      </c>
      <c r="C14" s="154" t="s">
        <v>3</v>
      </c>
      <c r="D14" s="154"/>
      <c r="E14" s="154"/>
      <c r="F14" s="154"/>
      <c r="G14" s="155" t="s">
        <v>4</v>
      </c>
      <c r="H14" s="154"/>
      <c r="I14" s="154"/>
      <c r="J14" s="156"/>
      <c r="K14" s="154" t="s">
        <v>5</v>
      </c>
      <c r="L14" s="154"/>
      <c r="M14" s="154"/>
      <c r="N14" s="154"/>
      <c r="O14" s="53"/>
      <c r="P14" s="53"/>
    </row>
    <row r="15" spans="1:16" ht="15.75">
      <c r="A15" s="149"/>
      <c r="B15" s="152"/>
      <c r="C15" s="157" t="s">
        <v>2</v>
      </c>
      <c r="D15" s="157"/>
      <c r="E15" s="157"/>
      <c r="F15" s="157"/>
      <c r="G15" s="158" t="s">
        <v>2</v>
      </c>
      <c r="H15" s="157"/>
      <c r="I15" s="157"/>
      <c r="J15" s="159"/>
      <c r="K15" s="157" t="s">
        <v>2</v>
      </c>
      <c r="L15" s="157"/>
      <c r="M15" s="157"/>
      <c r="N15" s="157"/>
      <c r="O15" s="53"/>
      <c r="P15" s="53"/>
    </row>
    <row r="16" spans="1:14" ht="12.75">
      <c r="A16" s="149"/>
      <c r="B16" s="152"/>
      <c r="C16" s="146">
        <v>51.54625</v>
      </c>
      <c r="D16" s="146">
        <v>103.0925</v>
      </c>
      <c r="E16" s="146">
        <v>171.82083333333333</v>
      </c>
      <c r="F16" s="146">
        <v>257.73125</v>
      </c>
      <c r="G16" s="162">
        <v>51.54625</v>
      </c>
      <c r="H16" s="146">
        <v>103.0925</v>
      </c>
      <c r="I16" s="146">
        <v>171.82083333333333</v>
      </c>
      <c r="J16" s="160">
        <v>257.73125</v>
      </c>
      <c r="K16" s="146">
        <v>51.54625</v>
      </c>
      <c r="L16" s="146">
        <v>103.0925</v>
      </c>
      <c r="M16" s="146">
        <v>171.82083333333333</v>
      </c>
      <c r="N16" s="146">
        <v>257.73125</v>
      </c>
    </row>
    <row r="17" spans="1:14" ht="25.5" customHeight="1" thickBot="1">
      <c r="A17" s="150"/>
      <c r="B17" s="153"/>
      <c r="C17" s="147"/>
      <c r="D17" s="147"/>
      <c r="E17" s="147"/>
      <c r="F17" s="147"/>
      <c r="G17" s="163"/>
      <c r="H17" s="147"/>
      <c r="I17" s="147"/>
      <c r="J17" s="161"/>
      <c r="K17" s="147"/>
      <c r="L17" s="147"/>
      <c r="M17" s="147"/>
      <c r="N17" s="147"/>
    </row>
    <row r="18" spans="1:14" ht="15" customHeight="1">
      <c r="A18" s="68" t="s">
        <v>51</v>
      </c>
      <c r="B18" s="69">
        <v>0.02</v>
      </c>
      <c r="C18" s="56">
        <v>32.01778453393761</v>
      </c>
      <c r="D18" s="56">
        <v>64.03556906787522</v>
      </c>
      <c r="E18" s="56">
        <v>106.72594844645869</v>
      </c>
      <c r="F18" s="56">
        <v>160.08892266968803</v>
      </c>
      <c r="G18" s="62">
        <v>69.58699871194624</v>
      </c>
      <c r="H18" s="56">
        <v>139.17399742389247</v>
      </c>
      <c r="I18" s="56">
        <v>231.9566623731541</v>
      </c>
      <c r="J18" s="63">
        <v>347.93499355973114</v>
      </c>
      <c r="K18" s="57">
        <v>138.5001801989201</v>
      </c>
      <c r="L18" s="57">
        <v>277.0003603978402</v>
      </c>
      <c r="M18" s="57">
        <v>461.6672673297337</v>
      </c>
      <c r="N18" s="57">
        <v>692.5009009946007</v>
      </c>
    </row>
    <row r="19" spans="1:14" ht="15" customHeight="1">
      <c r="A19" s="70" t="s">
        <v>54</v>
      </c>
      <c r="B19" s="71">
        <v>0.04</v>
      </c>
      <c r="C19" s="58">
        <v>34.81274803109911</v>
      </c>
      <c r="D19" s="58">
        <v>69.62549606219822</v>
      </c>
      <c r="E19" s="58">
        <v>116.04249343699706</v>
      </c>
      <c r="F19" s="58">
        <v>174.06374015549557</v>
      </c>
      <c r="G19" s="64">
        <v>82.73393545377554</v>
      </c>
      <c r="H19" s="58">
        <v>165.4678709075511</v>
      </c>
      <c r="I19" s="58">
        <v>275.7797848459185</v>
      </c>
      <c r="J19" s="65">
        <v>413.66967726887776</v>
      </c>
      <c r="K19" s="59">
        <v>190.48191179999603</v>
      </c>
      <c r="L19" s="59">
        <v>380.96382359999205</v>
      </c>
      <c r="M19" s="59">
        <v>634.9397059999868</v>
      </c>
      <c r="N19" s="59">
        <v>952.4095589999802</v>
      </c>
    </row>
    <row r="20" spans="1:14" ht="15" customHeight="1">
      <c r="A20" s="72" t="s">
        <v>52</v>
      </c>
      <c r="B20" s="73">
        <v>0.02</v>
      </c>
      <c r="C20" s="60">
        <v>32.6885955174322</v>
      </c>
      <c r="D20" s="60">
        <v>65.3771910348644</v>
      </c>
      <c r="E20" s="60">
        <v>108.96198505810735</v>
      </c>
      <c r="F20" s="60">
        <v>163.442977587161</v>
      </c>
      <c r="G20" s="66">
        <v>72.60788985708126</v>
      </c>
      <c r="H20" s="60">
        <v>145.21577971416252</v>
      </c>
      <c r="I20" s="60">
        <v>242.0262995236042</v>
      </c>
      <c r="J20" s="67">
        <v>363.0394492854063</v>
      </c>
      <c r="K20" s="61">
        <v>149.63784707742363</v>
      </c>
      <c r="L20" s="61">
        <v>299.27569415484726</v>
      </c>
      <c r="M20" s="61">
        <v>498.7928235914122</v>
      </c>
      <c r="N20" s="61">
        <v>748.1892353871182</v>
      </c>
    </row>
    <row r="21" spans="1:14" ht="15" customHeight="1">
      <c r="A21" s="70" t="s">
        <v>55</v>
      </c>
      <c r="B21" s="71">
        <v>0.04</v>
      </c>
      <c r="C21" s="58">
        <v>36.32768696355957</v>
      </c>
      <c r="D21" s="58">
        <v>72.65537392711914</v>
      </c>
      <c r="E21" s="58">
        <v>121.0922898785319</v>
      </c>
      <c r="F21" s="58">
        <v>181.63843481779784</v>
      </c>
      <c r="G21" s="64">
        <v>90.48618996549409</v>
      </c>
      <c r="H21" s="58">
        <v>180.97237993098818</v>
      </c>
      <c r="I21" s="58">
        <v>301.6206332183136</v>
      </c>
      <c r="J21" s="65">
        <v>452.4309498274705</v>
      </c>
      <c r="K21" s="59">
        <v>225.42462116478114</v>
      </c>
      <c r="L21" s="59">
        <v>450.8492423295623</v>
      </c>
      <c r="M21" s="59">
        <v>751.4154038826039</v>
      </c>
      <c r="N21" s="59">
        <v>1127.123105823906</v>
      </c>
    </row>
    <row r="23" spans="1:14" ht="36" customHeight="1">
      <c r="A23" s="54" t="s">
        <v>69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6" ht="63.75" customHeight="1">
      <c r="A24" s="148" t="s">
        <v>56</v>
      </c>
      <c r="B24" s="151" t="s">
        <v>1</v>
      </c>
      <c r="C24" s="154" t="s">
        <v>3</v>
      </c>
      <c r="D24" s="154"/>
      <c r="E24" s="154"/>
      <c r="F24" s="154"/>
      <c r="G24" s="155" t="s">
        <v>4</v>
      </c>
      <c r="H24" s="154"/>
      <c r="I24" s="154"/>
      <c r="J24" s="156"/>
      <c r="K24" s="154" t="s">
        <v>5</v>
      </c>
      <c r="L24" s="154"/>
      <c r="M24" s="154"/>
      <c r="N24" s="154"/>
      <c r="O24" s="53"/>
      <c r="P24" s="53"/>
    </row>
    <row r="25" spans="1:16" ht="15.75">
      <c r="A25" s="149"/>
      <c r="B25" s="152"/>
      <c r="C25" s="157" t="s">
        <v>2</v>
      </c>
      <c r="D25" s="157"/>
      <c r="E25" s="157"/>
      <c r="F25" s="157"/>
      <c r="G25" s="158" t="s">
        <v>2</v>
      </c>
      <c r="H25" s="157"/>
      <c r="I25" s="157"/>
      <c r="J25" s="159"/>
      <c r="K25" s="157" t="s">
        <v>2</v>
      </c>
      <c r="L25" s="157"/>
      <c r="M25" s="157"/>
      <c r="N25" s="157"/>
      <c r="O25" s="53"/>
      <c r="P25" s="53"/>
    </row>
    <row r="26" spans="1:14" ht="12.75">
      <c r="A26" s="149"/>
      <c r="B26" s="152"/>
      <c r="C26" s="146">
        <v>51.54625</v>
      </c>
      <c r="D26" s="146">
        <v>103.0925</v>
      </c>
      <c r="E26" s="146">
        <v>171.82083333333333</v>
      </c>
      <c r="F26" s="146">
        <v>257.73125</v>
      </c>
      <c r="G26" s="162">
        <v>51.54625</v>
      </c>
      <c r="H26" s="146">
        <v>103.0925</v>
      </c>
      <c r="I26" s="146">
        <v>171.82083333333333</v>
      </c>
      <c r="J26" s="160">
        <v>257.73125</v>
      </c>
      <c r="K26" s="146">
        <v>51.54625</v>
      </c>
      <c r="L26" s="146">
        <v>103.0925</v>
      </c>
      <c r="M26" s="146">
        <v>171.82083333333333</v>
      </c>
      <c r="N26" s="146">
        <v>257.73125</v>
      </c>
    </row>
    <row r="27" spans="1:14" ht="25.5" customHeight="1" thickBot="1">
      <c r="A27" s="150"/>
      <c r="B27" s="153"/>
      <c r="C27" s="147"/>
      <c r="D27" s="147"/>
      <c r="E27" s="147"/>
      <c r="F27" s="147"/>
      <c r="G27" s="163"/>
      <c r="H27" s="147"/>
      <c r="I27" s="147"/>
      <c r="J27" s="161"/>
      <c r="K27" s="147"/>
      <c r="L27" s="147"/>
      <c r="M27" s="147"/>
      <c r="N27" s="147"/>
    </row>
    <row r="28" spans="1:14" ht="15" customHeight="1">
      <c r="A28" s="68" t="s">
        <v>51</v>
      </c>
      <c r="B28" s="69">
        <v>0.02</v>
      </c>
      <c r="C28" s="56">
        <v>39.38492675631417</v>
      </c>
      <c r="D28" s="56">
        <v>78.76985351262834</v>
      </c>
      <c r="E28" s="56">
        <v>131.28308918771393</v>
      </c>
      <c r="F28" s="56">
        <v>196.92463378157092</v>
      </c>
      <c r="G28" s="62">
        <v>85.59864111012172</v>
      </c>
      <c r="H28" s="56">
        <v>171.19728222024344</v>
      </c>
      <c r="I28" s="56">
        <v>285.3288037004058</v>
      </c>
      <c r="J28" s="63">
        <v>427.9932055506086</v>
      </c>
      <c r="K28" s="57">
        <v>170.36842280854526</v>
      </c>
      <c r="L28" s="57">
        <v>340.7368456170905</v>
      </c>
      <c r="M28" s="57">
        <v>567.8947426951509</v>
      </c>
      <c r="N28" s="57">
        <v>851.8421140427263</v>
      </c>
    </row>
    <row r="29" spans="1:14" ht="15" customHeight="1">
      <c r="A29" s="70" t="s">
        <v>54</v>
      </c>
      <c r="B29" s="71">
        <v>0.04</v>
      </c>
      <c r="C29" s="58">
        <v>42.82299826015598</v>
      </c>
      <c r="D29" s="58">
        <v>85.64599652031195</v>
      </c>
      <c r="E29" s="58">
        <v>142.7433275338533</v>
      </c>
      <c r="F29" s="58">
        <v>214.11499130077988</v>
      </c>
      <c r="G29" s="64">
        <v>101.77062640466966</v>
      </c>
      <c r="H29" s="58">
        <v>203.5412528093393</v>
      </c>
      <c r="I29" s="58">
        <v>339.2354213488989</v>
      </c>
      <c r="J29" s="65">
        <v>508.8531320233483</v>
      </c>
      <c r="K29" s="59">
        <v>234.31090732382148</v>
      </c>
      <c r="L29" s="59">
        <v>468.62181464764296</v>
      </c>
      <c r="M29" s="59">
        <v>781.0363577460719</v>
      </c>
      <c r="N29" s="59">
        <v>1171.5545366191075</v>
      </c>
    </row>
    <row r="30" spans="1:14" ht="15" customHeight="1">
      <c r="A30" s="72" t="s">
        <v>52</v>
      </c>
      <c r="B30" s="73">
        <v>0.02</v>
      </c>
      <c r="C30" s="60">
        <v>40.2100882044544</v>
      </c>
      <c r="D30" s="60">
        <v>80.4201764089088</v>
      </c>
      <c r="E30" s="60">
        <v>134.03362734818134</v>
      </c>
      <c r="F30" s="60">
        <v>201.050441022272</v>
      </c>
      <c r="G30" s="66">
        <v>89.31462515529604</v>
      </c>
      <c r="H30" s="60">
        <v>178.62925031059208</v>
      </c>
      <c r="I30" s="60">
        <v>297.71541718432013</v>
      </c>
      <c r="J30" s="67">
        <v>446.57312577648025</v>
      </c>
      <c r="K30" s="61">
        <v>184.06881465736694</v>
      </c>
      <c r="L30" s="61">
        <v>368.1376293147339</v>
      </c>
      <c r="M30" s="61">
        <v>613.5627155245566</v>
      </c>
      <c r="N30" s="61">
        <v>920.3440732868347</v>
      </c>
    </row>
    <row r="31" spans="1:14" ht="15" customHeight="1">
      <c r="A31" s="70" t="s">
        <v>55</v>
      </c>
      <c r="B31" s="71">
        <v>0.04</v>
      </c>
      <c r="C31" s="58">
        <v>44.686517543696674</v>
      </c>
      <c r="D31" s="58">
        <v>89.37303508739335</v>
      </c>
      <c r="E31" s="58">
        <v>148.95505847898892</v>
      </c>
      <c r="F31" s="58">
        <v>223.43258771848338</v>
      </c>
      <c r="G31" s="64">
        <v>111.3066383612968</v>
      </c>
      <c r="H31" s="58">
        <v>222.6132767225936</v>
      </c>
      <c r="I31" s="58">
        <v>371.0221278709894</v>
      </c>
      <c r="J31" s="65">
        <v>556.5331918064841</v>
      </c>
      <c r="K31" s="59">
        <v>277.29377041169386</v>
      </c>
      <c r="L31" s="59">
        <v>554.5875408233877</v>
      </c>
      <c r="M31" s="59">
        <v>924.3125680389794</v>
      </c>
      <c r="N31" s="59">
        <v>1386.4688520584693</v>
      </c>
    </row>
    <row r="32" spans="1:14" ht="44.25" customHeight="1" thickBot="1">
      <c r="A32" s="43" t="s">
        <v>43</v>
      </c>
      <c r="C32" s="43"/>
      <c r="D32" s="44" t="s">
        <v>44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2:14" ht="15" customHeight="1">
      <c r="B33" s="40" t="s">
        <v>1</v>
      </c>
      <c r="C33" s="34" t="s">
        <v>3</v>
      </c>
      <c r="D33" s="35"/>
      <c r="E33" s="35"/>
      <c r="F33" s="35"/>
      <c r="G33" s="34" t="s">
        <v>4</v>
      </c>
      <c r="H33" s="35"/>
      <c r="I33" s="35"/>
      <c r="J33" s="35"/>
      <c r="K33" s="34" t="s">
        <v>5</v>
      </c>
      <c r="L33" s="35"/>
      <c r="M33" s="35"/>
      <c r="N33" s="35"/>
    </row>
    <row r="34" spans="2:14" ht="15.75">
      <c r="B34" s="41"/>
      <c r="C34" s="36" t="s">
        <v>2</v>
      </c>
      <c r="D34" s="37"/>
      <c r="E34" s="37"/>
      <c r="F34" s="37"/>
      <c r="G34" s="36" t="s">
        <v>2</v>
      </c>
      <c r="H34" s="37"/>
      <c r="I34" s="37"/>
      <c r="J34" s="37"/>
      <c r="K34" s="36" t="s">
        <v>2</v>
      </c>
      <c r="L34" s="37"/>
      <c r="M34" s="37"/>
      <c r="N34" s="37"/>
    </row>
    <row r="35" spans="2:14" ht="12.75" customHeight="1">
      <c r="B35" s="41"/>
      <c r="C35" s="46">
        <v>51.54625</v>
      </c>
      <c r="D35" s="46">
        <v>103.0925</v>
      </c>
      <c r="E35" s="46">
        <v>171.82083333333333</v>
      </c>
      <c r="F35" s="46">
        <v>257.73125</v>
      </c>
      <c r="G35" s="46">
        <v>51.54625</v>
      </c>
      <c r="H35" s="46">
        <v>103.0925</v>
      </c>
      <c r="I35" s="46">
        <v>171.82083333333333</v>
      </c>
      <c r="J35" s="46">
        <v>257.73125</v>
      </c>
      <c r="K35" s="46">
        <v>51.54625</v>
      </c>
      <c r="L35" s="46">
        <v>103.0925</v>
      </c>
      <c r="M35" s="46">
        <v>171.82083333333333</v>
      </c>
      <c r="N35" s="46">
        <v>257.73125</v>
      </c>
    </row>
    <row r="36" spans="2:14" ht="13.5" customHeight="1" thickBot="1">
      <c r="B36" s="42"/>
      <c r="C36" s="38"/>
      <c r="D36" s="39"/>
      <c r="E36" s="39"/>
      <c r="F36" s="39"/>
      <c r="G36" s="38"/>
      <c r="H36" s="39"/>
      <c r="I36" s="39"/>
      <c r="J36" s="39"/>
      <c r="K36" s="38"/>
      <c r="L36" s="39"/>
      <c r="M36" s="39"/>
      <c r="N36" s="39"/>
    </row>
    <row r="37" spans="1:14" ht="15" customHeight="1">
      <c r="A37" s="3" t="s">
        <v>51</v>
      </c>
      <c r="B37" s="47">
        <v>0.02</v>
      </c>
      <c r="C37" s="48">
        <v>0.03559124791593865</v>
      </c>
      <c r="D37" s="49">
        <v>0.049827747082314106</v>
      </c>
      <c r="E37" s="49">
        <v>0.06406424624868957</v>
      </c>
      <c r="F37" s="49">
        <v>0.07830074541506504</v>
      </c>
      <c r="G37" s="48">
        <v>0.07905525972134346</v>
      </c>
      <c r="H37" s="49">
        <v>0.11067736360988085</v>
      </c>
      <c r="I37" s="49">
        <v>0.14229946749841824</v>
      </c>
      <c r="J37" s="49">
        <v>0.17392157138695563</v>
      </c>
      <c r="K37" s="50">
        <v>0.16292525355210674</v>
      </c>
      <c r="L37" s="51">
        <v>0.22809535497294944</v>
      </c>
      <c r="M37" s="51">
        <v>0.29326545639379215</v>
      </c>
      <c r="N37" s="51">
        <v>0.3584355578146348</v>
      </c>
    </row>
    <row r="38" spans="2:14" ht="15" customHeight="1">
      <c r="B38" s="47">
        <v>0.04</v>
      </c>
      <c r="C38" s="48">
        <v>0.03955348011948562</v>
      </c>
      <c r="D38" s="49">
        <v>0.05537487216727986</v>
      </c>
      <c r="E38" s="49">
        <v>0.0711962642150741</v>
      </c>
      <c r="F38" s="49">
        <v>0.08701765626286836</v>
      </c>
      <c r="G38" s="48">
        <v>0.09852110098499584</v>
      </c>
      <c r="H38" s="49">
        <v>0.13792954137899416</v>
      </c>
      <c r="I38" s="49">
        <v>0.1773379817729925</v>
      </c>
      <c r="J38" s="49">
        <v>0.2167464221669909</v>
      </c>
      <c r="K38" s="50">
        <v>0.24544167319619742</v>
      </c>
      <c r="L38" s="51">
        <v>0.3436183424746763</v>
      </c>
      <c r="M38" s="51">
        <v>0.4417950117531554</v>
      </c>
      <c r="N38" s="51">
        <v>0.5399716810316343</v>
      </c>
    </row>
    <row r="39" spans="1:4" ht="12.75">
      <c r="A39" s="3" t="s">
        <v>52</v>
      </c>
      <c r="B39" s="47">
        <v>0.02</v>
      </c>
      <c r="D39" s="52"/>
    </row>
    <row r="40" spans="2:4" ht="12.75">
      <c r="B40" s="47">
        <v>0.04</v>
      </c>
      <c r="D40" s="52"/>
    </row>
    <row r="41" spans="1:2" ht="12.75">
      <c r="A41" s="3" t="s">
        <v>53</v>
      </c>
      <c r="B41" s="47">
        <v>0.02</v>
      </c>
    </row>
    <row r="42" ht="12.75">
      <c r="B42" s="47">
        <v>0.04</v>
      </c>
    </row>
  </sheetData>
  <mergeCells count="60">
    <mergeCell ref="M26:M27"/>
    <mergeCell ref="N26:N27"/>
    <mergeCell ref="I26:I27"/>
    <mergeCell ref="J26:J27"/>
    <mergeCell ref="K26:K27"/>
    <mergeCell ref="L26:L27"/>
    <mergeCell ref="K24:N24"/>
    <mergeCell ref="C25:F25"/>
    <mergeCell ref="G25:J25"/>
    <mergeCell ref="K25:N25"/>
    <mergeCell ref="A24:A27"/>
    <mergeCell ref="B24:B27"/>
    <mergeCell ref="C24:F24"/>
    <mergeCell ref="G24:J24"/>
    <mergeCell ref="C26:C27"/>
    <mergeCell ref="D26:D27"/>
    <mergeCell ref="E26:E27"/>
    <mergeCell ref="F26:F27"/>
    <mergeCell ref="G26:G27"/>
    <mergeCell ref="H26:H27"/>
    <mergeCell ref="B14:B17"/>
    <mergeCell ref="C14:F14"/>
    <mergeCell ref="G14:J14"/>
    <mergeCell ref="K14:N14"/>
    <mergeCell ref="C15:F15"/>
    <mergeCell ref="G15:J15"/>
    <mergeCell ref="K15:N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4:A17"/>
    <mergeCell ref="A2:A5"/>
    <mergeCell ref="B2:B5"/>
    <mergeCell ref="C2:F2"/>
    <mergeCell ref="G2:J2"/>
    <mergeCell ref="K2:N2"/>
    <mergeCell ref="C3:F3"/>
    <mergeCell ref="G3:J3"/>
    <mergeCell ref="K3:N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 verticalCentered="1"/>
  <pageMargins left="0.5905511811023623" right="0.5905511811023623" top="0.55" bottom="0.54" header="0.5118110236220472" footer="0.5118110236220472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45"/>
  <sheetViews>
    <sheetView view="pageBreakPreview" zoomScale="60" workbookViewId="0" topLeftCell="A16">
      <pane xSplit="2" topLeftCell="C1" activePane="topRight" state="frozen"/>
      <selection pane="topLeft" activeCell="A1" sqref="A1"/>
      <selection pane="topRight" activeCell="K35" sqref="K35"/>
    </sheetView>
  </sheetViews>
  <sheetFormatPr defaultColWidth="9.00390625" defaultRowHeight="12.75"/>
  <cols>
    <col min="1" max="1" width="30.625" style="2" customWidth="1"/>
    <col min="2" max="2" width="25.625" style="5" customWidth="1"/>
    <col min="3" max="3" width="17.125" style="2" bestFit="1" customWidth="1"/>
    <col min="4" max="4" width="18.875" style="2" customWidth="1"/>
    <col min="5" max="6" width="18.125" style="2" bestFit="1" customWidth="1"/>
    <col min="7" max="16384" width="9.375" style="2" customWidth="1"/>
  </cols>
  <sheetData>
    <row r="1" ht="12.75">
      <c r="C1" s="83"/>
    </row>
    <row r="2" spans="3:6" ht="12.75">
      <c r="C2" s="5" t="s">
        <v>0</v>
      </c>
      <c r="D2" s="5"/>
      <c r="E2" s="5"/>
      <c r="F2" s="5"/>
    </row>
    <row r="3" spans="4:6" ht="12.75">
      <c r="D3" s="5"/>
      <c r="E3" s="5"/>
      <c r="F3" s="5"/>
    </row>
    <row r="4" spans="2:6" ht="12.75">
      <c r="B4" s="5" t="s">
        <v>57</v>
      </c>
      <c r="C4" s="84">
        <v>51.54625</v>
      </c>
      <c r="D4" s="84">
        <v>103.0925</v>
      </c>
      <c r="E4" s="84">
        <v>171.82083333333333</v>
      </c>
      <c r="F4" s="84">
        <v>257.73125</v>
      </c>
    </row>
    <row r="6" spans="1:6" ht="38.25" customHeight="1">
      <c r="A6" s="164" t="s">
        <v>67</v>
      </c>
      <c r="B6" s="110">
        <v>650000</v>
      </c>
      <c r="C6" s="85">
        <v>402060749.99999994</v>
      </c>
      <c r="D6" s="85">
        <v>804121499.9999999</v>
      </c>
      <c r="E6" s="85">
        <v>1340202500</v>
      </c>
      <c r="F6" s="85">
        <v>2010303749.9999998</v>
      </c>
    </row>
    <row r="7" spans="1:6" ht="12.75">
      <c r="A7" s="164"/>
      <c r="B7" s="32">
        <v>1700000</v>
      </c>
      <c r="C7" s="85">
        <v>1051543499.9999999</v>
      </c>
      <c r="D7" s="85">
        <v>2103086999.9999998</v>
      </c>
      <c r="E7" s="85">
        <v>3505145000</v>
      </c>
      <c r="F7" s="85">
        <v>5257717499.999999</v>
      </c>
    </row>
    <row r="8" spans="1:6" ht="12.75">
      <c r="A8" s="164"/>
      <c r="B8" s="111">
        <v>3000000</v>
      </c>
      <c r="C8" s="85">
        <v>1855664999.9999998</v>
      </c>
      <c r="D8" s="85">
        <v>3711329999.9999995</v>
      </c>
      <c r="E8" s="85">
        <v>6185550000</v>
      </c>
      <c r="F8" s="85">
        <v>9278324999.999998</v>
      </c>
    </row>
    <row r="9" spans="1:6" ht="12.75">
      <c r="A9" s="164"/>
      <c r="B9" s="111">
        <v>7000000</v>
      </c>
      <c r="C9" s="85">
        <v>4329885000</v>
      </c>
      <c r="D9" s="85">
        <v>8659770000</v>
      </c>
      <c r="E9" s="85">
        <v>14432950000</v>
      </c>
      <c r="F9" s="85">
        <v>21649424999.999996</v>
      </c>
    </row>
    <row r="10" spans="2:6" ht="12.75">
      <c r="B10" s="33"/>
      <c r="C10" s="81"/>
      <c r="D10" s="81"/>
      <c r="E10" s="81"/>
      <c r="F10" s="81"/>
    </row>
    <row r="11" spans="1:6" ht="15.75" customHeight="1">
      <c r="A11" s="134" t="s">
        <v>74</v>
      </c>
      <c r="B11" s="135"/>
      <c r="C11" s="134"/>
      <c r="D11" s="134"/>
      <c r="E11" s="134"/>
      <c r="F11" s="134"/>
    </row>
    <row r="12" spans="1:6" s="136" customFormat="1" ht="26.25" customHeight="1">
      <c r="A12" s="108" t="s">
        <v>67</v>
      </c>
      <c r="B12" s="113">
        <v>650000</v>
      </c>
      <c r="C12" s="165" t="s">
        <v>57</v>
      </c>
      <c r="D12" s="166"/>
      <c r="E12" s="166"/>
      <c r="F12" s="166"/>
    </row>
    <row r="13" spans="1:6" ht="28.5" customHeight="1" thickBot="1">
      <c r="A13" s="119" t="s">
        <v>56</v>
      </c>
      <c r="B13" s="107" t="s">
        <v>60</v>
      </c>
      <c r="C13" s="100">
        <v>51.54625</v>
      </c>
      <c r="D13" s="86">
        <v>103.0925</v>
      </c>
      <c r="E13" s="86">
        <v>171.82083333333333</v>
      </c>
      <c r="F13" s="86">
        <v>257.73125</v>
      </c>
    </row>
    <row r="14" spans="1:6" ht="12.75" customHeight="1">
      <c r="A14" s="74" t="s">
        <v>51</v>
      </c>
      <c r="B14" s="114">
        <v>0.05</v>
      </c>
      <c r="C14" s="101">
        <v>0</v>
      </c>
      <c r="D14" s="102">
        <v>0</v>
      </c>
      <c r="E14" s="102">
        <v>0</v>
      </c>
      <c r="F14" s="102">
        <v>0</v>
      </c>
    </row>
    <row r="15" spans="1:6" ht="12.75" customHeight="1">
      <c r="A15" s="70" t="s">
        <v>54</v>
      </c>
      <c r="B15" s="115">
        <v>0.07</v>
      </c>
      <c r="C15" s="103">
        <v>0</v>
      </c>
      <c r="D15" s="104">
        <v>0</v>
      </c>
      <c r="E15" s="104">
        <v>0</v>
      </c>
      <c r="F15" s="104">
        <v>0</v>
      </c>
    </row>
    <row r="16" spans="1:6" ht="12.75">
      <c r="A16" s="72" t="s">
        <v>52</v>
      </c>
      <c r="B16" s="116">
        <v>0.05</v>
      </c>
      <c r="C16" s="105">
        <v>2238572.757127906</v>
      </c>
      <c r="D16" s="106">
        <v>4477145.514255812</v>
      </c>
      <c r="E16" s="106">
        <v>7461909.1904266495</v>
      </c>
      <c r="F16" s="106">
        <v>11192863.785639679</v>
      </c>
    </row>
    <row r="17" spans="1:6" ht="12.75">
      <c r="A17" s="70" t="s">
        <v>55</v>
      </c>
      <c r="B17" s="115">
        <v>0.07</v>
      </c>
      <c r="C17" s="103">
        <v>3168695.9423265876</v>
      </c>
      <c r="D17" s="104">
        <v>6337391.884653175</v>
      </c>
      <c r="E17" s="104">
        <v>10562319.807755193</v>
      </c>
      <c r="F17" s="104">
        <v>15843479.71163279</v>
      </c>
    </row>
    <row r="18" spans="1:6" ht="12.75">
      <c r="A18" s="74"/>
      <c r="B18" s="120"/>
      <c r="C18" s="99">
        <v>0</v>
      </c>
      <c r="D18" s="102"/>
      <c r="E18" s="102"/>
      <c r="F18" s="102"/>
    </row>
    <row r="19" spans="1:6" ht="12.75">
      <c r="A19" s="74"/>
      <c r="B19" s="120"/>
      <c r="C19" s="102"/>
      <c r="D19" s="102"/>
      <c r="E19" s="102"/>
      <c r="F19" s="102"/>
    </row>
    <row r="20" ht="12.75">
      <c r="B20" s="33"/>
    </row>
    <row r="21" spans="1:3" ht="12.75">
      <c r="A21" s="109" t="s">
        <v>75</v>
      </c>
      <c r="B21" s="33"/>
      <c r="C21" s="99"/>
    </row>
    <row r="22" spans="1:6" ht="29.25" customHeight="1">
      <c r="A22" s="108" t="s">
        <v>67</v>
      </c>
      <c r="B22" s="113">
        <v>1700000</v>
      </c>
      <c r="C22" s="165" t="s">
        <v>57</v>
      </c>
      <c r="D22" s="166"/>
      <c r="E22" s="166"/>
      <c r="F22" s="166"/>
    </row>
    <row r="23" spans="1:6" ht="29.25" customHeight="1" thickBot="1">
      <c r="A23" s="119" t="s">
        <v>56</v>
      </c>
      <c r="B23" s="107" t="s">
        <v>60</v>
      </c>
      <c r="C23" s="100">
        <v>51.54625</v>
      </c>
      <c r="D23" s="86">
        <v>103.0925</v>
      </c>
      <c r="E23" s="86">
        <v>171.82083333333333</v>
      </c>
      <c r="F23" s="86">
        <v>257.73125</v>
      </c>
    </row>
    <row r="24" spans="1:6" ht="12.75">
      <c r="A24" s="74" t="s">
        <v>51</v>
      </c>
      <c r="B24" s="114">
        <v>0.05</v>
      </c>
      <c r="C24" s="101">
        <v>0</v>
      </c>
      <c r="D24" s="102">
        <v>0</v>
      </c>
      <c r="E24" s="102">
        <v>0</v>
      </c>
      <c r="F24" s="102">
        <v>0</v>
      </c>
    </row>
    <row r="25" spans="1:6" ht="12.75">
      <c r="A25" s="70" t="s">
        <v>54</v>
      </c>
      <c r="B25" s="115">
        <v>0.07</v>
      </c>
      <c r="C25" s="103">
        <v>0</v>
      </c>
      <c r="D25" s="104">
        <v>0</v>
      </c>
      <c r="E25" s="104">
        <v>0</v>
      </c>
      <c r="F25" s="104">
        <v>0</v>
      </c>
    </row>
    <row r="26" spans="1:6" ht="12.75">
      <c r="A26" s="72" t="s">
        <v>52</v>
      </c>
      <c r="B26" s="116">
        <v>0.05</v>
      </c>
      <c r="C26" s="105">
        <v>5854728.749411447</v>
      </c>
      <c r="D26" s="106">
        <v>11709457.498822894</v>
      </c>
      <c r="E26" s="106">
        <v>19515762.49803893</v>
      </c>
      <c r="F26" s="106">
        <v>29273643.74705762</v>
      </c>
    </row>
    <row r="27" spans="1:6" ht="12.75">
      <c r="A27" s="70" t="s">
        <v>55</v>
      </c>
      <c r="B27" s="115">
        <v>0.07</v>
      </c>
      <c r="C27" s="103">
        <v>8287358.618392614</v>
      </c>
      <c r="D27" s="104">
        <v>16574717.236785227</v>
      </c>
      <c r="E27" s="104">
        <v>27624528.727975123</v>
      </c>
      <c r="F27" s="104">
        <v>41436793.09196268</v>
      </c>
    </row>
    <row r="28" ht="12.75">
      <c r="C28" s="118">
        <v>0</v>
      </c>
    </row>
    <row r="29" spans="1:3" ht="12.75">
      <c r="A29" s="109" t="s">
        <v>76</v>
      </c>
      <c r="C29" s="81"/>
    </row>
    <row r="30" spans="1:6" ht="30" customHeight="1">
      <c r="A30" s="108" t="s">
        <v>67</v>
      </c>
      <c r="B30" s="113">
        <v>3500000</v>
      </c>
      <c r="C30" s="165" t="s">
        <v>57</v>
      </c>
      <c r="D30" s="166"/>
      <c r="E30" s="166"/>
      <c r="F30" s="166"/>
    </row>
    <row r="31" spans="1:6" ht="28.5" customHeight="1" thickBot="1">
      <c r="A31" s="119" t="s">
        <v>56</v>
      </c>
      <c r="B31" s="107" t="s">
        <v>60</v>
      </c>
      <c r="C31" s="100">
        <v>51.54625</v>
      </c>
      <c r="D31" s="86">
        <v>103.0925</v>
      </c>
      <c r="E31" s="86">
        <v>171.82083333333333</v>
      </c>
      <c r="F31" s="86">
        <v>257.73125</v>
      </c>
    </row>
    <row r="32" spans="1:6" ht="12.75">
      <c r="A32" s="74" t="s">
        <v>51</v>
      </c>
      <c r="B32" s="114">
        <v>0.05</v>
      </c>
      <c r="C32" s="101">
        <v>0</v>
      </c>
      <c r="D32" s="102">
        <v>0</v>
      </c>
      <c r="E32" s="102">
        <v>0</v>
      </c>
      <c r="F32" s="102">
        <v>0</v>
      </c>
    </row>
    <row r="33" spans="1:6" ht="12.75">
      <c r="A33" s="70" t="s">
        <v>54</v>
      </c>
      <c r="B33" s="115">
        <v>0.07</v>
      </c>
      <c r="C33" s="103">
        <v>0</v>
      </c>
      <c r="D33" s="104">
        <v>0</v>
      </c>
      <c r="E33" s="104">
        <v>0</v>
      </c>
      <c r="F33" s="104">
        <v>0</v>
      </c>
    </row>
    <row r="34" spans="1:6" ht="12.75">
      <c r="A34" s="72" t="s">
        <v>52</v>
      </c>
      <c r="B34" s="116">
        <v>0.05</v>
      </c>
      <c r="C34" s="105">
        <v>12053853.307611803</v>
      </c>
      <c r="D34" s="106">
        <v>24107706.615223605</v>
      </c>
      <c r="E34" s="106">
        <v>40179511.02537427</v>
      </c>
      <c r="F34" s="106">
        <v>60269266.53805981</v>
      </c>
    </row>
    <row r="35" spans="1:6" ht="12.75">
      <c r="A35" s="70" t="s">
        <v>55</v>
      </c>
      <c r="B35" s="115">
        <v>0.07</v>
      </c>
      <c r="C35" s="103">
        <v>17062208.92022009</v>
      </c>
      <c r="D35" s="104">
        <v>34124417.84044018</v>
      </c>
      <c r="E35" s="104">
        <v>56874029.73406643</v>
      </c>
      <c r="F35" s="104">
        <v>85311044.60109964</v>
      </c>
    </row>
    <row r="36" spans="1:6" ht="12.75">
      <c r="A36" s="74"/>
      <c r="B36" s="121">
        <v>0.07</v>
      </c>
      <c r="C36" s="118">
        <v>17062208.92022009</v>
      </c>
      <c r="D36" s="102"/>
      <c r="E36" s="102"/>
      <c r="F36" s="102"/>
    </row>
    <row r="37" spans="1:6" ht="12.75">
      <c r="A37" s="74"/>
      <c r="B37" s="120"/>
      <c r="C37" s="102"/>
      <c r="D37" s="102"/>
      <c r="E37" s="102"/>
      <c r="F37" s="102"/>
    </row>
    <row r="38" spans="1:3" ht="12.75">
      <c r="A38" s="109" t="s">
        <v>77</v>
      </c>
      <c r="B38" s="117"/>
      <c r="C38" s="118"/>
    </row>
    <row r="39" spans="1:6" ht="26.25" customHeight="1">
      <c r="A39" s="108" t="s">
        <v>67</v>
      </c>
      <c r="B39" s="113">
        <v>7000000</v>
      </c>
      <c r="C39" s="165" t="s">
        <v>57</v>
      </c>
      <c r="D39" s="166"/>
      <c r="E39" s="166"/>
      <c r="F39" s="166"/>
    </row>
    <row r="40" spans="1:6" ht="28.5" customHeight="1" thickBot="1">
      <c r="A40" s="119" t="s">
        <v>56</v>
      </c>
      <c r="B40" s="107" t="s">
        <v>60</v>
      </c>
      <c r="C40" s="100">
        <v>51.54625</v>
      </c>
      <c r="D40" s="86">
        <v>103.0925</v>
      </c>
      <c r="E40" s="86">
        <v>171.82083333333333</v>
      </c>
      <c r="F40" s="86">
        <v>257.73125</v>
      </c>
    </row>
    <row r="41" spans="1:6" ht="12.75">
      <c r="A41" s="74" t="s">
        <v>51</v>
      </c>
      <c r="B41" s="114">
        <v>0.05</v>
      </c>
      <c r="C41" s="101">
        <v>0</v>
      </c>
      <c r="D41" s="102">
        <v>0</v>
      </c>
      <c r="E41" s="102">
        <v>0</v>
      </c>
      <c r="F41" s="102">
        <v>0</v>
      </c>
    </row>
    <row r="42" spans="1:6" ht="12.75">
      <c r="A42" s="70" t="s">
        <v>54</v>
      </c>
      <c r="B42" s="115">
        <v>0.07</v>
      </c>
      <c r="C42" s="103">
        <v>0</v>
      </c>
      <c r="D42" s="104">
        <v>0</v>
      </c>
      <c r="E42" s="104">
        <v>0</v>
      </c>
      <c r="F42" s="104">
        <v>0</v>
      </c>
    </row>
    <row r="43" spans="1:6" ht="12.75">
      <c r="A43" s="72" t="s">
        <v>52</v>
      </c>
      <c r="B43" s="116">
        <v>0.05</v>
      </c>
      <c r="C43" s="105">
        <v>24107706.615223605</v>
      </c>
      <c r="D43" s="106">
        <v>48215413.23044721</v>
      </c>
      <c r="E43" s="106">
        <v>80359022.05074854</v>
      </c>
      <c r="F43" s="106">
        <v>120538533.07611962</v>
      </c>
    </row>
    <row r="44" spans="1:6" ht="12.75">
      <c r="A44" s="70" t="s">
        <v>55</v>
      </c>
      <c r="B44" s="115">
        <v>0.07</v>
      </c>
      <c r="C44" s="103">
        <v>34124417.84044018</v>
      </c>
      <c r="D44" s="104">
        <v>68248835.68088035</v>
      </c>
      <c r="E44" s="104">
        <v>113748059.46813285</v>
      </c>
      <c r="F44" s="104">
        <v>170622089.20219928</v>
      </c>
    </row>
    <row r="45" spans="3:6" ht="12.75">
      <c r="C45" s="118">
        <v>0</v>
      </c>
      <c r="D45" s="81"/>
      <c r="E45" s="81"/>
      <c r="F45" s="81"/>
    </row>
  </sheetData>
  <mergeCells count="5">
    <mergeCell ref="A6:A9"/>
    <mergeCell ref="C22:F22"/>
    <mergeCell ref="C30:F30"/>
    <mergeCell ref="C39:F39"/>
    <mergeCell ref="C12:F12"/>
  </mergeCells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300" verticalDpi="300" orientation="landscape" paperSize="9" scale="85" r:id="rId1"/>
  <rowBreaks count="1" manualBreakCount="1">
    <brk id="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workbookViewId="0" topLeftCell="A16">
      <selection activeCell="I29" sqref="I29"/>
    </sheetView>
  </sheetViews>
  <sheetFormatPr defaultColWidth="9.00390625" defaultRowHeight="12.75"/>
  <cols>
    <col min="1" max="1" width="30.625" style="2" customWidth="1"/>
    <col min="2" max="2" width="25.625" style="5" customWidth="1"/>
    <col min="3" max="4" width="17.125" style="2" customWidth="1"/>
    <col min="5" max="6" width="18.125" style="2" customWidth="1"/>
    <col min="7" max="16384" width="9.375" style="2" customWidth="1"/>
  </cols>
  <sheetData>
    <row r="1" ht="12.75">
      <c r="C1" s="83"/>
    </row>
    <row r="2" spans="3:6" ht="12.75">
      <c r="C2" s="5" t="s">
        <v>0</v>
      </c>
      <c r="D2" s="5"/>
      <c r="E2" s="5"/>
      <c r="F2" s="5"/>
    </row>
    <row r="3" spans="4:6" ht="12.75">
      <c r="D3" s="5"/>
      <c r="E3" s="5"/>
      <c r="F3" s="5"/>
    </row>
    <row r="4" spans="2:6" ht="12.75">
      <c r="B4" s="5" t="s">
        <v>57</v>
      </c>
      <c r="C4" s="84">
        <v>51.54625</v>
      </c>
      <c r="D4" s="84">
        <v>103.0925</v>
      </c>
      <c r="E4" s="84">
        <v>171.82083333333333</v>
      </c>
      <c r="F4" s="84">
        <v>257.73125</v>
      </c>
    </row>
    <row r="6" spans="1:6" ht="38.25" customHeight="1">
      <c r="A6" s="164" t="s">
        <v>67</v>
      </c>
      <c r="B6" s="110">
        <v>650000</v>
      </c>
      <c r="C6" s="85">
        <v>402060749.99999994</v>
      </c>
      <c r="D6" s="85">
        <v>804121499.9999999</v>
      </c>
      <c r="E6" s="85">
        <v>1340202500</v>
      </c>
      <c r="F6" s="85">
        <v>2010303749.9999998</v>
      </c>
    </row>
    <row r="7" spans="1:6" ht="12.75">
      <c r="A7" s="164"/>
      <c r="B7" s="32">
        <v>1700000</v>
      </c>
      <c r="C7" s="85">
        <v>1051543499.9999999</v>
      </c>
      <c r="D7" s="85">
        <v>2103086999.9999998</v>
      </c>
      <c r="E7" s="85">
        <v>3505145000</v>
      </c>
      <c r="F7" s="85">
        <v>5257717499.999999</v>
      </c>
    </row>
    <row r="8" spans="1:6" ht="12.75">
      <c r="A8" s="164"/>
      <c r="B8" s="111">
        <v>3000000</v>
      </c>
      <c r="C8" s="85">
        <v>1855664999.9999998</v>
      </c>
      <c r="D8" s="85">
        <v>3711329999.9999995</v>
      </c>
      <c r="E8" s="85">
        <v>6185550000</v>
      </c>
      <c r="F8" s="85">
        <v>9278324999.999998</v>
      </c>
    </row>
    <row r="9" spans="1:6" ht="12.75">
      <c r="A9" s="164"/>
      <c r="B9" s="111">
        <v>7000000</v>
      </c>
      <c r="C9" s="85">
        <v>4329885000</v>
      </c>
      <c r="D9" s="85">
        <v>8659770000</v>
      </c>
      <c r="E9" s="85">
        <v>14432950000</v>
      </c>
      <c r="F9" s="85">
        <v>21649424999.999996</v>
      </c>
    </row>
    <row r="10" spans="2:6" ht="12.75">
      <c r="B10" s="33"/>
      <c r="C10" s="81"/>
      <c r="D10" s="81"/>
      <c r="E10" s="81"/>
      <c r="F10" s="81"/>
    </row>
    <row r="11" spans="1:6" ht="15.75" customHeight="1">
      <c r="A11" s="109" t="s">
        <v>65</v>
      </c>
      <c r="B11" s="112"/>
      <c r="C11" s="109"/>
      <c r="D11" s="109"/>
      <c r="E11" s="109"/>
      <c r="F11" s="109"/>
    </row>
    <row r="12" spans="1:6" ht="26.25" customHeight="1">
      <c r="A12" s="108" t="s">
        <v>67</v>
      </c>
      <c r="B12" s="113">
        <v>650000</v>
      </c>
      <c r="C12" s="165" t="s">
        <v>57</v>
      </c>
      <c r="D12" s="166"/>
      <c r="E12" s="166"/>
      <c r="F12" s="166"/>
    </row>
    <row r="13" spans="1:6" ht="28.5" customHeight="1" thickBot="1">
      <c r="A13" s="119" t="s">
        <v>56</v>
      </c>
      <c r="B13" s="107" t="s">
        <v>60</v>
      </c>
      <c r="C13" s="100">
        <v>51.54625</v>
      </c>
      <c r="D13" s="86">
        <v>103.0925</v>
      </c>
      <c r="E13" s="86">
        <v>171.82083333333333</v>
      </c>
      <c r="F13" s="86">
        <v>257.73125</v>
      </c>
    </row>
    <row r="14" spans="1:6" ht="12.75" customHeight="1">
      <c r="A14" s="74" t="s">
        <v>51</v>
      </c>
      <c r="B14" s="114">
        <v>0.05</v>
      </c>
      <c r="C14" s="101">
        <v>0</v>
      </c>
      <c r="D14" s="102">
        <v>0</v>
      </c>
      <c r="E14" s="102">
        <v>0</v>
      </c>
      <c r="F14" s="102">
        <v>0</v>
      </c>
    </row>
    <row r="15" spans="1:6" ht="12.75" customHeight="1">
      <c r="A15" s="70" t="s">
        <v>54</v>
      </c>
      <c r="B15" s="115">
        <v>0.07</v>
      </c>
      <c r="C15" s="103">
        <v>0</v>
      </c>
      <c r="D15" s="104">
        <v>0</v>
      </c>
      <c r="E15" s="104">
        <v>0</v>
      </c>
      <c r="F15" s="104">
        <v>0</v>
      </c>
    </row>
    <row r="16" spans="1:6" ht="12.75">
      <c r="A16" s="72" t="s">
        <v>52</v>
      </c>
      <c r="B16" s="116">
        <v>0.05</v>
      </c>
      <c r="C16" s="105">
        <v>1467060.3658412811</v>
      </c>
      <c r="D16" s="106">
        <v>2934120.7316825623</v>
      </c>
      <c r="E16" s="106">
        <v>4890201.2194711305</v>
      </c>
      <c r="F16" s="106">
        <v>7335301.829206502</v>
      </c>
    </row>
    <row r="17" spans="1:6" ht="12.75">
      <c r="A17" s="70" t="s">
        <v>55</v>
      </c>
      <c r="B17" s="115">
        <v>0.07</v>
      </c>
      <c r="C17" s="103">
        <v>2076621.4605209786</v>
      </c>
      <c r="D17" s="104">
        <v>4153242.921041957</v>
      </c>
      <c r="E17" s="104">
        <v>6922071.535069863</v>
      </c>
      <c r="F17" s="104">
        <v>10383107.302604796</v>
      </c>
    </row>
    <row r="18" spans="1:6" ht="12.75">
      <c r="A18" s="74"/>
      <c r="B18" s="120"/>
      <c r="C18" s="99">
        <v>0</v>
      </c>
      <c r="D18" s="102"/>
      <c r="E18" s="102"/>
      <c r="F18" s="102"/>
    </row>
    <row r="19" spans="1:6" ht="12.75">
      <c r="A19" s="74"/>
      <c r="B19" s="120"/>
      <c r="C19" s="102"/>
      <c r="D19" s="102"/>
      <c r="E19" s="102"/>
      <c r="F19" s="102"/>
    </row>
    <row r="20" ht="12.75">
      <c r="B20" s="33"/>
    </row>
    <row r="21" spans="1:3" ht="12.75">
      <c r="A21" s="109" t="s">
        <v>71</v>
      </c>
      <c r="B21" s="33"/>
      <c r="C21" s="99"/>
    </row>
    <row r="22" spans="1:6" ht="29.25" customHeight="1">
      <c r="A22" s="108" t="s">
        <v>67</v>
      </c>
      <c r="B22" s="113">
        <v>1700000</v>
      </c>
      <c r="C22" s="165" t="s">
        <v>57</v>
      </c>
      <c r="D22" s="166"/>
      <c r="E22" s="166"/>
      <c r="F22" s="166"/>
    </row>
    <row r="23" spans="1:6" ht="29.25" customHeight="1" thickBot="1">
      <c r="A23" s="119" t="s">
        <v>56</v>
      </c>
      <c r="B23" s="107" t="s">
        <v>60</v>
      </c>
      <c r="C23" s="100">
        <v>51.54625</v>
      </c>
      <c r="D23" s="86">
        <v>103.0925</v>
      </c>
      <c r="E23" s="86">
        <v>171.82083333333333</v>
      </c>
      <c r="F23" s="86">
        <v>257.73125</v>
      </c>
    </row>
    <row r="24" spans="1:6" ht="12.75">
      <c r="A24" s="74" t="s">
        <v>51</v>
      </c>
      <c r="B24" s="114">
        <v>0.05</v>
      </c>
      <c r="C24" s="101">
        <v>0</v>
      </c>
      <c r="D24" s="102">
        <v>0</v>
      </c>
      <c r="E24" s="102">
        <v>0</v>
      </c>
      <c r="F24" s="102">
        <v>0</v>
      </c>
    </row>
    <row r="25" spans="1:6" ht="12.75">
      <c r="A25" s="70" t="s">
        <v>54</v>
      </c>
      <c r="B25" s="115">
        <v>0.07</v>
      </c>
      <c r="C25" s="103">
        <v>0</v>
      </c>
      <c r="D25" s="104">
        <v>0</v>
      </c>
      <c r="E25" s="104">
        <v>0</v>
      </c>
      <c r="F25" s="104">
        <v>0</v>
      </c>
    </row>
    <row r="26" spans="1:6" ht="12.75">
      <c r="A26" s="72" t="s">
        <v>52</v>
      </c>
      <c r="B26" s="116">
        <v>0.05</v>
      </c>
      <c r="C26" s="105">
        <v>2190291.56429799</v>
      </c>
      <c r="D26" s="106">
        <v>4380583.12859598</v>
      </c>
      <c r="E26" s="106">
        <v>7300971.880993589</v>
      </c>
      <c r="F26" s="106">
        <v>10951457.821490094</v>
      </c>
    </row>
    <row r="27" spans="1:6" ht="12.75">
      <c r="A27" s="70" t="s">
        <v>55</v>
      </c>
      <c r="B27" s="115">
        <v>0.07</v>
      </c>
      <c r="C27" s="103">
        <v>3100353.995734185</v>
      </c>
      <c r="D27" s="104">
        <v>6200707.99146837</v>
      </c>
      <c r="E27" s="104">
        <v>10334513.319113854</v>
      </c>
      <c r="F27" s="104">
        <v>15501769.97867078</v>
      </c>
    </row>
    <row r="28" ht="12.75">
      <c r="C28" s="118">
        <v>0</v>
      </c>
    </row>
    <row r="29" spans="1:3" ht="12.75">
      <c r="A29" s="109" t="s">
        <v>72</v>
      </c>
      <c r="C29" s="81"/>
    </row>
    <row r="30" spans="1:6" ht="30" customHeight="1">
      <c r="A30" s="108" t="s">
        <v>67</v>
      </c>
      <c r="B30" s="113">
        <v>3500000</v>
      </c>
      <c r="C30" s="165" t="s">
        <v>57</v>
      </c>
      <c r="D30" s="166"/>
      <c r="E30" s="166"/>
      <c r="F30" s="166"/>
    </row>
    <row r="31" spans="1:6" ht="28.5" customHeight="1" thickBot="1">
      <c r="A31" s="119" t="s">
        <v>56</v>
      </c>
      <c r="B31" s="107" t="s">
        <v>60</v>
      </c>
      <c r="C31" s="100">
        <v>51.54625</v>
      </c>
      <c r="D31" s="86">
        <v>103.0925</v>
      </c>
      <c r="E31" s="86">
        <v>171.82083333333333</v>
      </c>
      <c r="F31" s="86">
        <v>257.73125</v>
      </c>
    </row>
    <row r="32" spans="1:6" ht="12.75">
      <c r="A32" s="74" t="s">
        <v>51</v>
      </c>
      <c r="B32" s="114">
        <v>0.05</v>
      </c>
      <c r="C32" s="101">
        <v>0</v>
      </c>
      <c r="D32" s="102">
        <v>0</v>
      </c>
      <c r="E32" s="102">
        <v>0</v>
      </c>
      <c r="F32" s="102">
        <v>0</v>
      </c>
    </row>
    <row r="33" spans="1:6" ht="12.75">
      <c r="A33" s="70" t="s">
        <v>54</v>
      </c>
      <c r="B33" s="115">
        <v>0.07</v>
      </c>
      <c r="C33" s="103">
        <v>0</v>
      </c>
      <c r="D33" s="104">
        <v>0</v>
      </c>
      <c r="E33" s="104">
        <v>0</v>
      </c>
      <c r="F33" s="104">
        <v>0</v>
      </c>
    </row>
    <row r="34" spans="1:6" ht="12.75">
      <c r="A34" s="72" t="s">
        <v>52</v>
      </c>
      <c r="B34" s="116">
        <v>0.05</v>
      </c>
      <c r="C34" s="105">
        <v>3460311.016781629</v>
      </c>
      <c r="D34" s="106">
        <v>6920622.033563258</v>
      </c>
      <c r="E34" s="106">
        <v>11534370.055939222</v>
      </c>
      <c r="F34" s="106">
        <v>17301555.083908375</v>
      </c>
    </row>
    <row r="35" spans="1:6" ht="12.75">
      <c r="A35" s="70" t="s">
        <v>55</v>
      </c>
      <c r="B35" s="115">
        <v>0.07</v>
      </c>
      <c r="C35" s="103">
        <v>4898064.377470419</v>
      </c>
      <c r="D35" s="104">
        <v>9796128.754940838</v>
      </c>
      <c r="E35" s="104">
        <v>16326881.258234577</v>
      </c>
      <c r="F35" s="104">
        <v>24490321.887351867</v>
      </c>
    </row>
    <row r="36" spans="1:6" ht="12.75">
      <c r="A36" s="74"/>
      <c r="B36" s="121">
        <v>0.07</v>
      </c>
      <c r="C36" s="118">
        <v>17062208.92022009</v>
      </c>
      <c r="D36" s="102"/>
      <c r="E36" s="102"/>
      <c r="F36" s="102"/>
    </row>
    <row r="37" spans="1:6" ht="12.75">
      <c r="A37" s="74"/>
      <c r="B37" s="120"/>
      <c r="C37" s="102"/>
      <c r="D37" s="102"/>
      <c r="E37" s="102"/>
      <c r="F37" s="102"/>
    </row>
    <row r="38" spans="1:3" ht="12.75">
      <c r="A38" s="109" t="s">
        <v>73</v>
      </c>
      <c r="B38" s="117"/>
      <c r="C38" s="118"/>
    </row>
    <row r="39" spans="1:6" ht="26.25" customHeight="1">
      <c r="A39" s="108" t="s">
        <v>67</v>
      </c>
      <c r="B39" s="113">
        <v>7000000</v>
      </c>
      <c r="C39" s="165" t="s">
        <v>57</v>
      </c>
      <c r="D39" s="166"/>
      <c r="E39" s="166"/>
      <c r="F39" s="166"/>
    </row>
    <row r="40" spans="1:6" ht="28.5" customHeight="1" thickBot="1">
      <c r="A40" s="119" t="s">
        <v>56</v>
      </c>
      <c r="B40" s="107" t="s">
        <v>60</v>
      </c>
      <c r="C40" s="100">
        <v>51.54625</v>
      </c>
      <c r="D40" s="86">
        <v>103.0925</v>
      </c>
      <c r="E40" s="86">
        <v>171.82083333333333</v>
      </c>
      <c r="F40" s="86">
        <v>257.73125</v>
      </c>
    </row>
    <row r="41" spans="1:6" ht="12.75">
      <c r="A41" s="74" t="s">
        <v>51</v>
      </c>
      <c r="B41" s="114">
        <v>0.05</v>
      </c>
      <c r="C41" s="101">
        <v>0</v>
      </c>
      <c r="D41" s="102">
        <v>0</v>
      </c>
      <c r="E41" s="102">
        <v>0</v>
      </c>
      <c r="F41" s="102">
        <v>0</v>
      </c>
    </row>
    <row r="42" spans="1:6" ht="12.75">
      <c r="A42" s="70" t="s">
        <v>54</v>
      </c>
      <c r="B42" s="115">
        <v>0.07</v>
      </c>
      <c r="C42" s="103">
        <v>0</v>
      </c>
      <c r="D42" s="104">
        <v>0</v>
      </c>
      <c r="E42" s="104">
        <v>0</v>
      </c>
      <c r="F42" s="104">
        <v>0</v>
      </c>
    </row>
    <row r="43" spans="1:6" ht="12.75">
      <c r="A43" s="72" t="s">
        <v>52</v>
      </c>
      <c r="B43" s="116">
        <v>0.05</v>
      </c>
      <c r="C43" s="105">
        <v>5840887.137460443</v>
      </c>
      <c r="D43" s="106">
        <v>11681774.274920886</v>
      </c>
      <c r="E43" s="106">
        <v>19469623.791535586</v>
      </c>
      <c r="F43" s="106">
        <v>29204435.687302604</v>
      </c>
    </row>
    <row r="44" spans="1:6" ht="12.75">
      <c r="A44" s="70" t="s">
        <v>55</v>
      </c>
      <c r="B44" s="115">
        <v>0.07</v>
      </c>
      <c r="C44" s="103">
        <v>8267765.840143729</v>
      </c>
      <c r="D44" s="104">
        <v>16535531.680287458</v>
      </c>
      <c r="E44" s="104">
        <v>27559219.467145503</v>
      </c>
      <c r="F44" s="104">
        <v>41338829.200718254</v>
      </c>
    </row>
    <row r="45" spans="3:6" ht="12.75">
      <c r="C45" s="118">
        <v>0</v>
      </c>
      <c r="D45" s="81"/>
      <c r="E45" s="81"/>
      <c r="F45" s="81"/>
    </row>
  </sheetData>
  <mergeCells count="5">
    <mergeCell ref="C39:F39"/>
    <mergeCell ref="A6:A9"/>
    <mergeCell ref="C12:F12"/>
    <mergeCell ref="C22:F22"/>
    <mergeCell ref="C30:F30"/>
  </mergeCells>
  <printOptions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rowBreaks count="1" manualBreakCount="1">
    <brk id="2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B1:H62"/>
  <sheetViews>
    <sheetView view="pageBreakPreview" zoomScale="60" workbookViewId="0" topLeftCell="A1">
      <selection activeCell="B3" sqref="B3"/>
    </sheetView>
  </sheetViews>
  <sheetFormatPr defaultColWidth="9.00390625" defaultRowHeight="12.75"/>
  <cols>
    <col min="1" max="1" width="9.375" style="2" customWidth="1"/>
    <col min="2" max="2" width="19.625" style="2" customWidth="1"/>
    <col min="3" max="3" width="16.875" style="2" customWidth="1"/>
    <col min="4" max="4" width="16.375" style="2" customWidth="1"/>
    <col min="5" max="5" width="15.625" style="2" customWidth="1"/>
    <col min="6" max="6" width="16.375" style="2" customWidth="1"/>
    <col min="7" max="7" width="15.125" style="2" bestFit="1" customWidth="1"/>
    <col min="8" max="8" width="11.625" style="2" bestFit="1" customWidth="1"/>
    <col min="9" max="16384" width="9.375" style="2" customWidth="1"/>
  </cols>
  <sheetData>
    <row r="1" spans="2:6" ht="15" customHeight="1">
      <c r="B1" s="132"/>
      <c r="C1" s="133"/>
      <c r="D1" s="133"/>
      <c r="E1" s="133"/>
      <c r="F1" s="133"/>
    </row>
    <row r="2" spans="2:6" ht="36.75" customHeight="1">
      <c r="B2" s="131" t="s">
        <v>70</v>
      </c>
      <c r="C2" s="167" t="s">
        <v>50</v>
      </c>
      <c r="D2" s="167"/>
      <c r="E2" s="167"/>
      <c r="F2" s="167"/>
    </row>
    <row r="3" ht="11.25" customHeight="1"/>
    <row r="4" spans="2:6" ht="12.75">
      <c r="B4" s="125" t="s">
        <v>45</v>
      </c>
      <c r="C4" s="168" t="s">
        <v>46</v>
      </c>
      <c r="D4" s="168" t="s">
        <v>47</v>
      </c>
      <c r="E4" s="168" t="s">
        <v>48</v>
      </c>
      <c r="F4" s="168" t="s">
        <v>49</v>
      </c>
    </row>
    <row r="5" spans="2:6" ht="12.75" customHeight="1" thickBot="1">
      <c r="B5" s="126">
        <v>3500000</v>
      </c>
      <c r="C5" s="169"/>
      <c r="D5" s="169"/>
      <c r="E5" s="169"/>
      <c r="F5" s="169"/>
    </row>
    <row r="6" spans="2:6" ht="12.75" customHeight="1">
      <c r="B6" s="127" t="s">
        <v>57</v>
      </c>
      <c r="C6" s="123">
        <v>51.54625</v>
      </c>
      <c r="D6" s="123">
        <v>103.0925</v>
      </c>
      <c r="E6" s="123">
        <v>171.82083333333333</v>
      </c>
      <c r="F6" s="128"/>
    </row>
    <row r="7" spans="2:6" ht="12.75">
      <c r="B7" s="129" t="s">
        <v>45</v>
      </c>
      <c r="C7" s="124">
        <v>2854369.5</v>
      </c>
      <c r="D7" s="124">
        <v>441047</v>
      </c>
      <c r="E7" s="124">
        <v>204583.5</v>
      </c>
      <c r="F7" s="124">
        <v>3500000</v>
      </c>
    </row>
    <row r="8" spans="2:6" ht="38.25">
      <c r="B8" s="129" t="s">
        <v>58</v>
      </c>
      <c r="C8" s="124">
        <v>1765584526.0724998</v>
      </c>
      <c r="D8" s="124">
        <v>545623654.17</v>
      </c>
      <c r="E8" s="124">
        <v>421820489.47499996</v>
      </c>
      <c r="F8" s="124">
        <v>2733028669.7174997</v>
      </c>
    </row>
    <row r="9" spans="2:6" ht="51">
      <c r="B9" s="129" t="s">
        <v>62</v>
      </c>
      <c r="C9" s="124">
        <v>1833982589.4642622</v>
      </c>
      <c r="D9" s="124">
        <v>566760904.0353357</v>
      </c>
      <c r="E9" s="124">
        <v>438161652.50231487</v>
      </c>
      <c r="F9" s="124">
        <v>2838905146.001913</v>
      </c>
    </row>
    <row r="10" spans="2:6" ht="38.25">
      <c r="B10" s="129" t="s">
        <v>63</v>
      </c>
      <c r="C10" s="124">
        <v>353116905.21449995</v>
      </c>
      <c r="D10" s="124">
        <v>272811827.085</v>
      </c>
      <c r="E10" s="124">
        <v>421820489.47499996</v>
      </c>
      <c r="F10" s="124">
        <v>1047749221.7744999</v>
      </c>
    </row>
    <row r="11" spans="2:6" ht="63.75">
      <c r="B11" s="129" t="s">
        <v>64</v>
      </c>
      <c r="C11" s="124">
        <v>366796517.8928524</v>
      </c>
      <c r="D11" s="124">
        <v>283380452.01766783</v>
      </c>
      <c r="E11" s="124">
        <v>438161652.50231487</v>
      </c>
      <c r="F11" s="124">
        <v>1088338622.4128351</v>
      </c>
    </row>
    <row r="12" spans="2:8" ht="64.5">
      <c r="B12" s="129" t="s">
        <v>59</v>
      </c>
      <c r="C12" s="124">
        <v>2782962.785400212</v>
      </c>
      <c r="D12" s="124">
        <v>2150067.4450389743</v>
      </c>
      <c r="E12" s="124">
        <v>3324425.1605998278</v>
      </c>
      <c r="F12" s="130">
        <v>8257455.391039014</v>
      </c>
      <c r="H12" s="81"/>
    </row>
    <row r="13" spans="3:6" ht="12.75">
      <c r="C13" s="45"/>
      <c r="D13" s="45"/>
      <c r="E13" s="45"/>
      <c r="F13" s="81"/>
    </row>
    <row r="14" ht="18.75" customHeight="1">
      <c r="C14" s="82"/>
    </row>
    <row r="15" ht="18.75" customHeight="1">
      <c r="C15" s="82"/>
    </row>
    <row r="16" ht="18.75" customHeight="1">
      <c r="C16" s="82"/>
    </row>
    <row r="17" ht="18.75" customHeight="1">
      <c r="C17" s="82"/>
    </row>
    <row r="18" ht="18.75" customHeight="1">
      <c r="C18" s="82"/>
    </row>
    <row r="19" ht="18.75" customHeight="1">
      <c r="C19" s="82"/>
    </row>
    <row r="20" ht="18.75" customHeight="1">
      <c r="C20" s="82"/>
    </row>
    <row r="21" ht="18.75" customHeight="1">
      <c r="C21" s="82"/>
    </row>
    <row r="22" ht="18.75" customHeight="1">
      <c r="C22" s="82"/>
    </row>
    <row r="23" ht="18.75" customHeight="1">
      <c r="C23" s="82"/>
    </row>
    <row r="24" ht="18.75" customHeight="1">
      <c r="C24" s="82"/>
    </row>
    <row r="25" ht="18.75" customHeight="1">
      <c r="C25" s="82"/>
    </row>
    <row r="26" ht="18.75" customHeight="1">
      <c r="C26" s="82"/>
    </row>
    <row r="27" ht="18.75" customHeight="1">
      <c r="C27" s="82"/>
    </row>
    <row r="28" ht="18.75" customHeight="1">
      <c r="C28" s="82"/>
    </row>
    <row r="29" ht="18.75" customHeight="1">
      <c r="C29" s="82"/>
    </row>
    <row r="30" ht="18.75" customHeight="1">
      <c r="C30" s="82"/>
    </row>
    <row r="31" ht="18.75" customHeight="1">
      <c r="C31" s="82"/>
    </row>
    <row r="32" ht="18.75" customHeight="1">
      <c r="C32" s="82"/>
    </row>
    <row r="33" ht="18.75" customHeight="1">
      <c r="C33" s="82"/>
    </row>
    <row r="34" ht="18.75" customHeight="1">
      <c r="C34" s="82"/>
    </row>
    <row r="35" ht="18.75" customHeight="1">
      <c r="C35" s="82"/>
    </row>
    <row r="36" ht="18.75" customHeight="1">
      <c r="C36" s="82"/>
    </row>
    <row r="37" ht="18.75" customHeight="1">
      <c r="C37" s="82"/>
    </row>
    <row r="38" ht="18.75" customHeight="1">
      <c r="C38" s="82"/>
    </row>
    <row r="39" ht="18.75" customHeight="1">
      <c r="C39" s="82"/>
    </row>
    <row r="40" ht="18.75" customHeight="1">
      <c r="C40" s="82"/>
    </row>
    <row r="41" ht="18.75" customHeight="1">
      <c r="C41" s="82"/>
    </row>
    <row r="42" ht="18.75" customHeight="1">
      <c r="C42" s="82"/>
    </row>
    <row r="43" ht="18.75" customHeight="1">
      <c r="C43" s="82"/>
    </row>
    <row r="44" ht="18.75" customHeight="1">
      <c r="C44" s="82"/>
    </row>
    <row r="45" ht="18.75" customHeight="1">
      <c r="C45" s="82"/>
    </row>
    <row r="46" ht="18.75" customHeight="1">
      <c r="C46" s="82"/>
    </row>
    <row r="47" ht="18.75" customHeight="1">
      <c r="C47" s="82"/>
    </row>
    <row r="48" ht="18.75" customHeight="1">
      <c r="C48" s="82"/>
    </row>
    <row r="49" ht="18.75" customHeight="1">
      <c r="C49" s="82"/>
    </row>
    <row r="50" ht="18.75" customHeight="1">
      <c r="C50" s="82"/>
    </row>
    <row r="51" ht="18.75" customHeight="1">
      <c r="C51" s="82"/>
    </row>
    <row r="52" ht="18.75" customHeight="1">
      <c r="C52" s="82"/>
    </row>
    <row r="53" ht="18.75" customHeight="1">
      <c r="C53" s="82"/>
    </row>
    <row r="54" ht="18.75" customHeight="1">
      <c r="C54" s="82"/>
    </row>
    <row r="55" ht="18.75" customHeight="1">
      <c r="C55" s="82"/>
    </row>
    <row r="56" ht="18.75" customHeight="1">
      <c r="C56" s="82"/>
    </row>
    <row r="57" ht="18.75" customHeight="1">
      <c r="C57" s="82"/>
    </row>
    <row r="58" ht="18.75" customHeight="1">
      <c r="C58" s="82"/>
    </row>
    <row r="59" ht="18.75" customHeight="1">
      <c r="C59" s="82"/>
    </row>
    <row r="60" ht="18.75" customHeight="1">
      <c r="C60" s="82"/>
    </row>
    <row r="61" ht="18.75" customHeight="1">
      <c r="C61" s="82"/>
    </row>
    <row r="62" ht="18.75" customHeight="1">
      <c r="C62" s="82"/>
    </row>
  </sheetData>
  <mergeCells count="5">
    <mergeCell ref="C2:F2"/>
    <mergeCell ref="C4:C5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F51"/>
  <sheetViews>
    <sheetView workbookViewId="0" topLeftCell="A31">
      <selection activeCell="D47" sqref="D47"/>
    </sheetView>
  </sheetViews>
  <sheetFormatPr defaultColWidth="9.00390625" defaultRowHeight="12.75"/>
  <cols>
    <col min="1" max="1" width="49.375" style="0" customWidth="1"/>
    <col min="2" max="2" width="14.625" style="0" customWidth="1"/>
    <col min="3" max="4" width="12.625" style="0" customWidth="1"/>
    <col min="5" max="5" width="10.625" style="0" customWidth="1"/>
  </cols>
  <sheetData>
    <row r="1" spans="1:6" ht="49.5" customHeight="1" thickBot="1">
      <c r="A1" t="s">
        <v>6</v>
      </c>
      <c r="F1" s="5"/>
    </row>
    <row r="2" spans="1:5" ht="24" customHeight="1" thickBot="1">
      <c r="A2" s="6" t="s">
        <v>7</v>
      </c>
      <c r="B2" s="7">
        <v>1999</v>
      </c>
      <c r="C2" s="8">
        <v>2000</v>
      </c>
      <c r="D2" s="75">
        <v>2001</v>
      </c>
      <c r="E2" s="9" t="s">
        <v>8</v>
      </c>
    </row>
    <row r="3" spans="1:5" ht="12.75">
      <c r="A3" s="10" t="s">
        <v>9</v>
      </c>
      <c r="B3" s="11">
        <v>23815338</v>
      </c>
      <c r="C3" s="12">
        <v>24014848</v>
      </c>
      <c r="D3" s="76">
        <v>23785180</v>
      </c>
      <c r="E3" s="13">
        <f>D3/C3%</f>
        <v>99.043641667022</v>
      </c>
    </row>
    <row r="4" spans="1:5" ht="25.5">
      <c r="A4" s="14" t="s">
        <v>10</v>
      </c>
      <c r="B4" s="15">
        <v>23130337</v>
      </c>
      <c r="C4" s="16">
        <v>23377112</v>
      </c>
      <c r="D4" s="77">
        <v>23187527</v>
      </c>
      <c r="E4" s="13">
        <f aca="true" t="shared" si="0" ref="E4:E51">D4/C4%</f>
        <v>99.18901445140015</v>
      </c>
    </row>
    <row r="5" spans="1:5" ht="12.75">
      <c r="A5" s="17" t="s">
        <v>11</v>
      </c>
      <c r="B5" s="15"/>
      <c r="C5" s="16"/>
      <c r="D5" s="77"/>
      <c r="E5" s="13"/>
    </row>
    <row r="6" spans="1:5" ht="12.75">
      <c r="A6" s="14" t="s">
        <v>12</v>
      </c>
      <c r="B6" s="15">
        <v>17358552</v>
      </c>
      <c r="C6" s="16">
        <v>17638982</v>
      </c>
      <c r="D6" s="77">
        <v>17941853</v>
      </c>
      <c r="E6" s="13">
        <f t="shared" si="0"/>
        <v>101.71705487312136</v>
      </c>
    </row>
    <row r="7" spans="1:5" ht="12.75">
      <c r="A7" s="17" t="s">
        <v>13</v>
      </c>
      <c r="B7" s="15">
        <f>B8+B9</f>
        <v>5772122</v>
      </c>
      <c r="C7" s="16">
        <f>C8+C9</f>
        <v>5738130</v>
      </c>
      <c r="D7" s="77">
        <v>5245674</v>
      </c>
      <c r="E7" s="13">
        <f t="shared" si="0"/>
        <v>91.41783124467378</v>
      </c>
    </row>
    <row r="8" spans="1:5" ht="12.75">
      <c r="A8" s="17" t="s">
        <v>14</v>
      </c>
      <c r="B8" s="15">
        <v>4859785</v>
      </c>
      <c r="C8" s="16">
        <v>4967881</v>
      </c>
      <c r="D8" s="77">
        <v>4643127</v>
      </c>
      <c r="E8" s="13">
        <f t="shared" si="0"/>
        <v>93.4629271514354</v>
      </c>
    </row>
    <row r="9" spans="1:5" ht="12.75">
      <c r="A9" s="17" t="s">
        <v>15</v>
      </c>
      <c r="B9" s="15">
        <v>912337</v>
      </c>
      <c r="C9" s="16">
        <v>770249</v>
      </c>
      <c r="D9" s="77">
        <v>602547</v>
      </c>
      <c r="E9" s="13">
        <f t="shared" si="0"/>
        <v>78.2275601785916</v>
      </c>
    </row>
    <row r="10" spans="1:6" ht="12.75">
      <c r="A10" s="17" t="s">
        <v>16</v>
      </c>
      <c r="B10" s="15">
        <v>21482910</v>
      </c>
      <c r="C10" s="16">
        <v>21635401</v>
      </c>
      <c r="D10" s="77">
        <v>21385962</v>
      </c>
      <c r="E10" s="13">
        <f t="shared" si="0"/>
        <v>98.84707937698958</v>
      </c>
      <c r="F10" s="1">
        <f>C10/$C$4%</f>
        <v>92.54950312083032</v>
      </c>
    </row>
    <row r="11" spans="1:6" ht="38.25">
      <c r="A11" s="18" t="s">
        <v>17</v>
      </c>
      <c r="B11" s="15">
        <v>1539177</v>
      </c>
      <c r="C11" s="16">
        <v>1612133</v>
      </c>
      <c r="D11" s="77">
        <v>1631309</v>
      </c>
      <c r="E11" s="13">
        <f t="shared" si="0"/>
        <v>101.1894800242908</v>
      </c>
      <c r="F11" s="1">
        <f>C11/$C$4%</f>
        <v>6.896202576263484</v>
      </c>
    </row>
    <row r="12" spans="1:6" ht="25.5">
      <c r="A12" s="18" t="s">
        <v>18</v>
      </c>
      <c r="B12" s="15">
        <v>108250</v>
      </c>
      <c r="C12" s="16">
        <v>129578</v>
      </c>
      <c r="D12" s="77">
        <v>170256</v>
      </c>
      <c r="E12" s="13">
        <f t="shared" si="0"/>
        <v>131.39267468243065</v>
      </c>
      <c r="F12" s="1">
        <f>C12/$C$4%</f>
        <v>0.5542943029061931</v>
      </c>
    </row>
    <row r="13" spans="1:6" ht="25.5">
      <c r="A13" s="14" t="s">
        <v>19</v>
      </c>
      <c r="B13" s="15">
        <v>7086470</v>
      </c>
      <c r="C13" s="16">
        <v>7341270</v>
      </c>
      <c r="D13" s="77">
        <v>7287024</v>
      </c>
      <c r="E13" s="13">
        <f t="shared" si="0"/>
        <v>99.26108152949013</v>
      </c>
      <c r="F13" s="1">
        <f>SUM(F10:F12)</f>
        <v>100</v>
      </c>
    </row>
    <row r="14" spans="1:5" ht="25.5">
      <c r="A14" s="14" t="s">
        <v>20</v>
      </c>
      <c r="B14" s="15">
        <v>9453000</v>
      </c>
      <c r="C14" s="16">
        <v>9412000</v>
      </c>
      <c r="D14" s="77"/>
      <c r="E14" s="13">
        <f t="shared" si="0"/>
        <v>0</v>
      </c>
    </row>
    <row r="15" spans="1:5" ht="38.25">
      <c r="A15" s="14" t="s">
        <v>21</v>
      </c>
      <c r="B15" s="15">
        <v>7524000</v>
      </c>
      <c r="C15" s="16">
        <v>7525200</v>
      </c>
      <c r="D15" s="77"/>
      <c r="E15" s="13">
        <f t="shared" si="0"/>
        <v>0</v>
      </c>
    </row>
    <row r="16" spans="1:5" ht="25.5">
      <c r="A16" s="14" t="s">
        <v>22</v>
      </c>
      <c r="B16" s="15">
        <f>B4-B12</f>
        <v>23022087</v>
      </c>
      <c r="C16" s="16">
        <f>C4-C12</f>
        <v>23247534</v>
      </c>
      <c r="D16" s="16">
        <f>D4-D12</f>
        <v>23017271</v>
      </c>
      <c r="E16" s="13">
        <f t="shared" si="0"/>
        <v>99.0095164502179</v>
      </c>
    </row>
    <row r="17" spans="1:5" ht="12.75">
      <c r="A17" s="19" t="s">
        <v>23</v>
      </c>
      <c r="B17" s="15"/>
      <c r="C17" s="16"/>
      <c r="D17" s="77"/>
      <c r="E17" s="13" t="e">
        <f t="shared" si="0"/>
        <v>#DIV/0!</v>
      </c>
    </row>
    <row r="18" spans="1:5" ht="12.75">
      <c r="A18" s="20" t="s">
        <v>24</v>
      </c>
      <c r="B18" s="15">
        <v>21854798</v>
      </c>
      <c r="C18" s="16">
        <v>21988572</v>
      </c>
      <c r="D18" s="77">
        <v>21907862</v>
      </c>
      <c r="E18" s="13">
        <f t="shared" si="0"/>
        <v>99.63294569560952</v>
      </c>
    </row>
    <row r="19" spans="1:5" ht="12.75">
      <c r="A19" s="21" t="s">
        <v>25</v>
      </c>
      <c r="B19" s="22">
        <f>B18/B$16</f>
        <v>0.9492969946642978</v>
      </c>
      <c r="C19" s="4">
        <f>C18/C$16</f>
        <v>0.9458453528877514</v>
      </c>
      <c r="D19" s="4">
        <f>D18/D$16</f>
        <v>0.9518010193302238</v>
      </c>
      <c r="E19" s="13">
        <f t="shared" si="0"/>
        <v>100.62966598337553</v>
      </c>
    </row>
    <row r="20" spans="1:5" ht="12.75">
      <c r="A20" s="20" t="s">
        <v>26</v>
      </c>
      <c r="B20" s="15">
        <v>896075</v>
      </c>
      <c r="C20" s="16">
        <v>951754</v>
      </c>
      <c r="D20" s="77">
        <v>882094</v>
      </c>
      <c r="E20" s="13">
        <f t="shared" si="0"/>
        <v>92.68088182450506</v>
      </c>
    </row>
    <row r="21" spans="1:5" ht="12.75">
      <c r="A21" s="21" t="s">
        <v>27</v>
      </c>
      <c r="B21" s="22">
        <f>B20/B$16</f>
        <v>0.03892240525370267</v>
      </c>
      <c r="C21" s="4">
        <f>C20/C$16</f>
        <v>0.040939998195077376</v>
      </c>
      <c r="D21" s="4">
        <f>D20/D$16</f>
        <v>0.03832313570101338</v>
      </c>
      <c r="E21" s="13">
        <f t="shared" si="0"/>
        <v>93.60805420265346</v>
      </c>
    </row>
    <row r="22" spans="1:5" ht="12.75">
      <c r="A22" s="20" t="s">
        <v>28</v>
      </c>
      <c r="B22" s="15">
        <v>271214</v>
      </c>
      <c r="C22" s="16">
        <v>307208</v>
      </c>
      <c r="D22" s="77">
        <v>227315</v>
      </c>
      <c r="E22" s="13">
        <f t="shared" si="0"/>
        <v>73.99384130621598</v>
      </c>
    </row>
    <row r="23" spans="1:5" ht="12.75">
      <c r="A23" s="21" t="s">
        <v>27</v>
      </c>
      <c r="B23" s="22">
        <f>B22/B$16</f>
        <v>0.011780600081999517</v>
      </c>
      <c r="C23" s="4">
        <f>C22/C$16</f>
        <v>0.013214648917171171</v>
      </c>
      <c r="D23" s="4">
        <f>D22/D$16</f>
        <v>0.009875844968762804</v>
      </c>
      <c r="E23" s="13">
        <f t="shared" si="0"/>
        <v>74.73406997540502</v>
      </c>
    </row>
    <row r="24" spans="1:6" ht="12.75">
      <c r="A24" s="19" t="s">
        <v>29</v>
      </c>
      <c r="B24" s="15">
        <v>10814030</v>
      </c>
      <c r="C24" s="16">
        <v>10870924</v>
      </c>
      <c r="D24" s="77">
        <v>11362822</v>
      </c>
      <c r="E24" s="13">
        <f t="shared" si="0"/>
        <v>104.52489595180685</v>
      </c>
      <c r="F24" s="1"/>
    </row>
    <row r="25" spans="1:5" ht="12.75">
      <c r="A25" s="17" t="s">
        <v>30</v>
      </c>
      <c r="B25" s="15"/>
      <c r="C25" s="16"/>
      <c r="D25" s="77"/>
      <c r="E25" s="13"/>
    </row>
    <row r="26" spans="1:5" ht="12.75">
      <c r="A26" s="19" t="s">
        <v>31</v>
      </c>
      <c r="B26" s="23"/>
      <c r="C26" s="24"/>
      <c r="D26" s="78"/>
      <c r="E26" s="13"/>
    </row>
    <row r="27" spans="1:5" ht="12.75">
      <c r="A27" s="20" t="s">
        <v>9</v>
      </c>
      <c r="B27" s="15">
        <v>1721188</v>
      </c>
      <c r="C27" s="16">
        <v>1652985</v>
      </c>
      <c r="D27" s="77">
        <v>1568301</v>
      </c>
      <c r="E27" s="13">
        <f t="shared" si="0"/>
        <v>94.87690450911533</v>
      </c>
    </row>
    <row r="28" spans="1:5" ht="12.75">
      <c r="A28" s="20" t="s">
        <v>32</v>
      </c>
      <c r="B28" s="25">
        <v>636</v>
      </c>
      <c r="C28" s="26">
        <v>692</v>
      </c>
      <c r="D28" s="79"/>
      <c r="E28" s="13">
        <f t="shared" si="0"/>
        <v>0</v>
      </c>
    </row>
    <row r="29" spans="1:5" ht="12.75">
      <c r="A29" s="19" t="s">
        <v>33</v>
      </c>
      <c r="B29" s="15"/>
      <c r="C29" s="16"/>
      <c r="D29" s="77"/>
      <c r="E29" s="13"/>
    </row>
    <row r="30" spans="1:5" ht="12.75">
      <c r="A30" s="20" t="s">
        <v>9</v>
      </c>
      <c r="B30" s="15">
        <v>727416</v>
      </c>
      <c r="C30" s="16">
        <v>409697</v>
      </c>
      <c r="D30" s="77"/>
      <c r="E30" s="13">
        <f t="shared" si="0"/>
        <v>0</v>
      </c>
    </row>
    <row r="31" spans="1:5" ht="12.75">
      <c r="A31" s="20" t="s">
        <v>32</v>
      </c>
      <c r="B31" s="25">
        <v>5480</v>
      </c>
      <c r="C31" s="26">
        <v>7748</v>
      </c>
      <c r="D31" s="79"/>
      <c r="E31" s="13">
        <f t="shared" si="0"/>
        <v>0</v>
      </c>
    </row>
    <row r="32" spans="1:5" ht="12.75">
      <c r="A32" s="27" t="s">
        <v>34</v>
      </c>
      <c r="B32" s="15"/>
      <c r="C32" s="16"/>
      <c r="D32" s="77"/>
      <c r="E32" s="13"/>
    </row>
    <row r="33" spans="1:5" ht="12.75">
      <c r="A33" s="19" t="s">
        <v>35</v>
      </c>
      <c r="B33" s="15"/>
      <c r="C33" s="16"/>
      <c r="D33" s="77"/>
      <c r="E33" s="13"/>
    </row>
    <row r="34" spans="1:5" ht="12.75">
      <c r="A34" s="20" t="s">
        <v>9</v>
      </c>
      <c r="B34" s="15">
        <v>217901</v>
      </c>
      <c r="C34" s="16">
        <v>223112</v>
      </c>
      <c r="D34" s="77" t="s">
        <v>66</v>
      </c>
      <c r="E34" s="13" t="e">
        <f t="shared" si="0"/>
        <v>#VALUE!</v>
      </c>
    </row>
    <row r="35" spans="1:5" ht="12.75">
      <c r="A35" s="20" t="s">
        <v>32</v>
      </c>
      <c r="B35" s="25">
        <v>290</v>
      </c>
      <c r="C35" s="26">
        <v>265</v>
      </c>
      <c r="E35" s="13">
        <f>D38/C35%</f>
        <v>702270.5660377359</v>
      </c>
    </row>
    <row r="36" spans="1:5" ht="12.75">
      <c r="A36" s="20" t="s">
        <v>36</v>
      </c>
      <c r="B36" s="25">
        <f>B35/0.19</f>
        <v>1526.3157894736842</v>
      </c>
      <c r="C36" s="26">
        <f>C35/0.19</f>
        <v>1394.7368421052631</v>
      </c>
      <c r="D36" s="79"/>
      <c r="E36" s="13">
        <f t="shared" si="0"/>
        <v>0</v>
      </c>
    </row>
    <row r="37" spans="1:5" ht="12.75">
      <c r="A37" s="19" t="s">
        <v>37</v>
      </c>
      <c r="B37" s="23"/>
      <c r="C37" s="24"/>
      <c r="D37" s="78"/>
      <c r="E37" s="13"/>
    </row>
    <row r="38" spans="1:5" ht="12.75">
      <c r="A38" s="20" t="s">
        <v>9</v>
      </c>
      <c r="B38" s="15">
        <v>1672352</v>
      </c>
      <c r="C38" s="16">
        <v>1868892</v>
      </c>
      <c r="D38" s="79">
        <v>1861017</v>
      </c>
      <c r="E38" s="13" t="e">
        <f>#REF!/C38%</f>
        <v>#REF!</v>
      </c>
    </row>
    <row r="39" spans="1:5" ht="12.75">
      <c r="A39" s="20" t="s">
        <v>32</v>
      </c>
      <c r="B39" s="25">
        <v>73</v>
      </c>
      <c r="C39" s="26">
        <f>151190000/1868892</f>
        <v>80.89820064508811</v>
      </c>
      <c r="D39" s="79"/>
      <c r="E39" s="13">
        <f t="shared" si="0"/>
        <v>0</v>
      </c>
    </row>
    <row r="40" spans="1:5" ht="12.75">
      <c r="A40" s="20" t="s">
        <v>36</v>
      </c>
      <c r="B40" s="25">
        <v>386</v>
      </c>
      <c r="C40" s="26">
        <f>C39/0.19</f>
        <v>425.7800033952006</v>
      </c>
      <c r="D40" s="79"/>
      <c r="E40" s="13">
        <f t="shared" si="0"/>
        <v>0</v>
      </c>
    </row>
    <row r="41" spans="1:5" ht="12.75">
      <c r="A41" s="19" t="s">
        <v>38</v>
      </c>
      <c r="B41" s="23"/>
      <c r="C41" s="24"/>
      <c r="D41" s="78"/>
      <c r="E41" s="13"/>
    </row>
    <row r="42" spans="1:5" ht="12.75">
      <c r="A42" s="20" t="s">
        <v>9</v>
      </c>
      <c r="B42" s="15">
        <v>654744</v>
      </c>
      <c r="C42" s="16">
        <v>721708</v>
      </c>
      <c r="D42" s="77">
        <v>694644</v>
      </c>
      <c r="E42" s="13">
        <f t="shared" si="0"/>
        <v>96.25000692800967</v>
      </c>
    </row>
    <row r="43" spans="1:5" ht="12.75">
      <c r="A43" s="20" t="s">
        <v>32</v>
      </c>
      <c r="B43" s="25">
        <v>137</v>
      </c>
      <c r="C43" s="26">
        <v>161</v>
      </c>
      <c r="D43" s="79"/>
      <c r="E43" s="13">
        <f t="shared" si="0"/>
        <v>0</v>
      </c>
    </row>
    <row r="44" spans="1:5" ht="12.75">
      <c r="A44" s="20" t="s">
        <v>36</v>
      </c>
      <c r="B44" s="25">
        <v>718</v>
      </c>
      <c r="C44" s="26">
        <f>C43/0.19</f>
        <v>847.3684210526316</v>
      </c>
      <c r="D44" s="79"/>
      <c r="E44" s="13">
        <f t="shared" si="0"/>
        <v>0</v>
      </c>
    </row>
    <row r="45" spans="1:5" ht="12.75">
      <c r="A45" s="19" t="s">
        <v>39</v>
      </c>
      <c r="B45" s="23"/>
      <c r="C45" s="24"/>
      <c r="D45" s="78"/>
      <c r="E45" s="13"/>
    </row>
    <row r="46" spans="1:5" ht="12.75">
      <c r="A46" s="20" t="s">
        <v>9</v>
      </c>
      <c r="B46" s="15">
        <v>7076491</v>
      </c>
      <c r="C46" s="16">
        <v>6750193</v>
      </c>
      <c r="D46" s="77">
        <v>8636659</v>
      </c>
      <c r="E46" s="13">
        <f t="shared" si="0"/>
        <v>127.9468453716805</v>
      </c>
    </row>
    <row r="47" spans="1:5" ht="12.75">
      <c r="A47" s="20" t="s">
        <v>32</v>
      </c>
      <c r="B47" s="25">
        <v>478</v>
      </c>
      <c r="C47" s="26">
        <v>602</v>
      </c>
      <c r="D47" s="79"/>
      <c r="E47" s="13">
        <f t="shared" si="0"/>
        <v>0</v>
      </c>
    </row>
    <row r="48" spans="1:5" ht="12.75">
      <c r="A48" s="20" t="s">
        <v>36</v>
      </c>
      <c r="B48" s="25">
        <v>2514</v>
      </c>
      <c r="C48" s="26">
        <f>C47/0.19</f>
        <v>3168.4210526315787</v>
      </c>
      <c r="D48" s="79"/>
      <c r="E48" s="13">
        <f t="shared" si="0"/>
        <v>0</v>
      </c>
    </row>
    <row r="49" spans="1:5" ht="12.75">
      <c r="A49" s="17" t="s">
        <v>40</v>
      </c>
      <c r="B49" s="23"/>
      <c r="C49" s="24"/>
      <c r="D49" s="78"/>
      <c r="E49" s="13"/>
    </row>
    <row r="50" spans="1:5" ht="25.5">
      <c r="A50" s="28" t="s">
        <v>41</v>
      </c>
      <c r="B50" s="25">
        <v>10096</v>
      </c>
      <c r="C50" s="26">
        <v>11004</v>
      </c>
      <c r="D50" s="79"/>
      <c r="E50" s="13">
        <f t="shared" si="0"/>
        <v>0</v>
      </c>
    </row>
    <row r="51" spans="1:5" ht="39" thickBot="1">
      <c r="A51" s="29" t="s">
        <v>42</v>
      </c>
      <c r="B51" s="30">
        <v>12669</v>
      </c>
      <c r="C51" s="31">
        <v>13822</v>
      </c>
      <c r="D51" s="80"/>
      <c r="E51" s="122">
        <f t="shared" si="0"/>
        <v>0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Komunikaty i obwieszczenia Prezesa GUS</dc:title>
  <dc:subject/>
  <dc:creator>Piotr Stronkowski</dc:creator>
  <cp:keywords/>
  <dc:description/>
  <cp:lastModifiedBy>mpips</cp:lastModifiedBy>
  <cp:lastPrinted>2002-07-08T08:29:32Z</cp:lastPrinted>
  <dcterms:created xsi:type="dcterms:W3CDTF">2002-03-08T09:12:16Z</dcterms:created>
  <dcterms:modified xsi:type="dcterms:W3CDTF">2001-12-21T03:51:07Z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